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Nováková\Desktop\DOTACE -úvěry\Dolní Brusnice - PRV-lesní cesta_2021\VZMR\rozpočet-úprava pro VZMR stavba\"/>
    </mc:Choice>
  </mc:AlternateContent>
  <xr:revisionPtr revIDLastSave="0" documentId="13_ncr:1_{6896FB36-05E0-4152-8C0B-6824C2DDB28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Rekapitulace" sheetId="1" r:id="rId1"/>
    <sheet name="90258xx-0" sheetId="2" r:id="rId2"/>
    <sheet name="90258xx-1" sheetId="3" r:id="rId3"/>
    <sheet name="90258xx-2_90258xx-2-1" sheetId="4" r:id="rId4"/>
    <sheet name="90258xx-2_90258xx-2-2" sheetId="5" r:id="rId5"/>
    <sheet name="90258xx-2_90258xx-2-3" sheetId="6" r:id="rId6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6" l="1"/>
  <c r="O10" i="6" s="1"/>
  <c r="R9" i="6" s="1"/>
  <c r="O9" i="6" s="1"/>
  <c r="O2" i="6" s="1"/>
  <c r="D15" i="1" s="1"/>
  <c r="I49" i="5"/>
  <c r="O49" i="5" s="1"/>
  <c r="I45" i="5"/>
  <c r="O45" i="5" s="1"/>
  <c r="I41" i="5"/>
  <c r="O41" i="5" s="1"/>
  <c r="I37" i="5"/>
  <c r="O37" i="5" s="1"/>
  <c r="O33" i="5"/>
  <c r="R32" i="5" s="1"/>
  <c r="O32" i="5" s="1"/>
  <c r="I33" i="5"/>
  <c r="Q32" i="5" s="1"/>
  <c r="I32" i="5" s="1"/>
  <c r="I28" i="5"/>
  <c r="O28" i="5" s="1"/>
  <c r="R27" i="5" s="1"/>
  <c r="O27" i="5" s="1"/>
  <c r="Q27" i="5"/>
  <c r="I27" i="5" s="1"/>
  <c r="I23" i="5"/>
  <c r="O23" i="5" s="1"/>
  <c r="I19" i="5"/>
  <c r="O19" i="5" s="1"/>
  <c r="I15" i="5"/>
  <c r="O15" i="5" s="1"/>
  <c r="R14" i="5" s="1"/>
  <c r="O14" i="5" s="1"/>
  <c r="I10" i="5"/>
  <c r="O10" i="5" s="1"/>
  <c r="R9" i="5" s="1"/>
  <c r="O9" i="5" s="1"/>
  <c r="O2" i="5" s="1"/>
  <c r="D14" i="1" s="1"/>
  <c r="Q9" i="5"/>
  <c r="I9" i="5"/>
  <c r="I48" i="4"/>
  <c r="O48" i="4" s="1"/>
  <c r="I44" i="4"/>
  <c r="O44" i="4" s="1"/>
  <c r="I40" i="4"/>
  <c r="O40" i="4" s="1"/>
  <c r="I36" i="4"/>
  <c r="O36" i="4" s="1"/>
  <c r="I32" i="4"/>
  <c r="O32" i="4" s="1"/>
  <c r="I28" i="4"/>
  <c r="O28" i="4" s="1"/>
  <c r="R27" i="4" s="1"/>
  <c r="O27" i="4" s="1"/>
  <c r="I23" i="4"/>
  <c r="O23" i="4" s="1"/>
  <c r="I19" i="4"/>
  <c r="O19" i="4" s="1"/>
  <c r="R18" i="4" s="1"/>
  <c r="O18" i="4" s="1"/>
  <c r="Q18" i="4"/>
  <c r="I18" i="4" s="1"/>
  <c r="I14" i="4"/>
  <c r="O14" i="4" s="1"/>
  <c r="I10" i="4"/>
  <c r="O10" i="4" s="1"/>
  <c r="Q9" i="4"/>
  <c r="I9" i="4"/>
  <c r="I81" i="3"/>
  <c r="O81" i="3" s="1"/>
  <c r="R80" i="3" s="1"/>
  <c r="O80" i="3" s="1"/>
  <c r="Q80" i="3"/>
  <c r="I80" i="3"/>
  <c r="I76" i="3"/>
  <c r="O76" i="3" s="1"/>
  <c r="I72" i="3"/>
  <c r="O72" i="3" s="1"/>
  <c r="I68" i="3"/>
  <c r="O68" i="3" s="1"/>
  <c r="I64" i="3"/>
  <c r="O64" i="3" s="1"/>
  <c r="I60" i="3"/>
  <c r="O60" i="3" s="1"/>
  <c r="I56" i="3"/>
  <c r="O56" i="3" s="1"/>
  <c r="I52" i="3"/>
  <c r="O52" i="3" s="1"/>
  <c r="I47" i="3"/>
  <c r="O47" i="3" s="1"/>
  <c r="R46" i="3" s="1"/>
  <c r="O46" i="3" s="1"/>
  <c r="I42" i="3"/>
  <c r="O42" i="3" s="1"/>
  <c r="I38" i="3"/>
  <c r="O38" i="3" s="1"/>
  <c r="I34" i="3"/>
  <c r="Q21" i="3" s="1"/>
  <c r="I21" i="3" s="1"/>
  <c r="I30" i="3"/>
  <c r="O30" i="3" s="1"/>
  <c r="I26" i="3"/>
  <c r="O26" i="3" s="1"/>
  <c r="I22" i="3"/>
  <c r="O22" i="3" s="1"/>
  <c r="I17" i="3"/>
  <c r="O17" i="3" s="1"/>
  <c r="I13" i="3"/>
  <c r="O13" i="3" s="1"/>
  <c r="I9" i="3"/>
  <c r="Q8" i="3" s="1"/>
  <c r="I8" i="3" s="1"/>
  <c r="I29" i="2"/>
  <c r="O29" i="2" s="1"/>
  <c r="I25" i="2"/>
  <c r="O25" i="2" s="1"/>
  <c r="I21" i="2"/>
  <c r="O21" i="2" s="1"/>
  <c r="I17" i="2"/>
  <c r="O17" i="2" s="1"/>
  <c r="I13" i="2"/>
  <c r="O13" i="2" s="1"/>
  <c r="I9" i="2"/>
  <c r="O9" i="2" s="1"/>
  <c r="Q8" i="2"/>
  <c r="I8" i="2" s="1"/>
  <c r="I3" i="2" s="1"/>
  <c r="C10" i="1" s="1"/>
  <c r="R8" i="2" l="1"/>
  <c r="O8" i="2" s="1"/>
  <c r="O2" i="2" s="1"/>
  <c r="D10" i="1" s="1"/>
  <c r="E10" i="1" s="1"/>
  <c r="I3" i="4"/>
  <c r="C13" i="1" s="1"/>
  <c r="I3" i="5"/>
  <c r="C14" i="1" s="1"/>
  <c r="E14" i="1" s="1"/>
  <c r="R21" i="3"/>
  <c r="O21" i="3" s="1"/>
  <c r="R51" i="3"/>
  <c r="O51" i="3" s="1"/>
  <c r="R9" i="4"/>
  <c r="O9" i="4" s="1"/>
  <c r="O2" i="4" s="1"/>
  <c r="D13" i="1" s="1"/>
  <c r="D12" i="1" s="1"/>
  <c r="Q46" i="3"/>
  <c r="I46" i="3" s="1"/>
  <c r="I3" i="3" s="1"/>
  <c r="C11" i="1" s="1"/>
  <c r="Q51" i="3"/>
  <c r="I51" i="3" s="1"/>
  <c r="Q27" i="4"/>
  <c r="I27" i="4" s="1"/>
  <c r="Q14" i="5"/>
  <c r="I14" i="5" s="1"/>
  <c r="O9" i="3"/>
  <c r="R8" i="3" s="1"/>
  <c r="O8" i="3" s="1"/>
  <c r="O34" i="3"/>
  <c r="Q9" i="6"/>
  <c r="I9" i="6" s="1"/>
  <c r="I3" i="6" s="1"/>
  <c r="C15" i="1" s="1"/>
  <c r="E15" i="1" s="1"/>
  <c r="E13" i="1" l="1"/>
  <c r="E12" i="1" s="1"/>
  <c r="C12" i="1"/>
  <c r="C6" i="1" s="1"/>
  <c r="O2" i="3"/>
  <c r="D11" i="1" s="1"/>
  <c r="E11" i="1" s="1"/>
  <c r="C7" i="1" s="1"/>
</calcChain>
</file>

<file path=xl/sharedStrings.xml><?xml version="1.0" encoding="utf-8"?>
<sst xmlns="http://schemas.openxmlformats.org/spreadsheetml/2006/main" count="857" uniqueCount="236">
  <si>
    <t>Firma: DiK Janák s.r.o., Trutnov</t>
  </si>
  <si>
    <t>Rekapitulace ceny</t>
  </si>
  <si>
    <t>Stavba: 90258xx  025/21 - K.Ú. DOLNÍ BRUSNICE - REKONSTRUKCE LESNÍ CESTY V DOLNÍ BRUSNICI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</si>
  <si>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</si>
  <si>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</si>
  <si>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</si>
  <si>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</si>
  <si>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</si>
  <si>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</si>
  <si>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</si>
  <si>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</si>
  <si>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</si>
  <si>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</si>
  <si>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</si>
  <si>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</si>
  <si>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90258xx  025/21</t>
  </si>
  <si>
    <t>K.Ú. DOLNÍ BRUSNICE - REKONSTRUKCE LESNÍ CESTY V DOLNÍ BRUSNICI</t>
  </si>
  <si>
    <t>O</t>
  </si>
  <si>
    <t>Rozpočet:</t>
  </si>
  <si>
    <t>0,00</t>
  </si>
  <si>
    <t>15,00</t>
  </si>
  <si>
    <t>21,00</t>
  </si>
  <si>
    <t>3</t>
  </si>
  <si>
    <t>2</t>
  </si>
  <si>
    <t>90258xx-0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</si>
  <si>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</si>
  <si>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</si>
  <si>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</si>
  <si>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</si>
  <si>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</si>
  <si>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</si>
  <si>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</si>
  <si>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</si>
  <si>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</si>
  <si>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</si>
  <si>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</si>
  <si>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</si>
  <si>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</si>
  <si>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</si>
  <si>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</si>
  <si>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</si>
  <si>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</si>
  <si>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</si>
  <si>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</si>
  <si>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</si>
  <si>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</si>
  <si>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014109</t>
  </si>
  <si>
    <t/>
  </si>
  <si>
    <t>POPLATKY - NÁHRADY</t>
  </si>
  <si>
    <t>KČ</t>
  </si>
  <si>
    <t>PP</t>
  </si>
  <si>
    <t>dočasné zábory manipulačních pruhů, skládek ornice atd.</t>
  </si>
  <si>
    <t>VV</t>
  </si>
  <si>
    <t>TS</t>
  </si>
  <si>
    <t>02742</t>
  </si>
  <si>
    <t>R</t>
  </si>
  <si>
    <t>PROVIZORNÍ OCELOVÉ LÁVKY A PŘEJEZDY</t>
  </si>
  <si>
    <t>včetně dodávky, montáže a demontáže</t>
  </si>
  <si>
    <t>zahrnuje veškeré náklady spojené s objednatelem požadovanými zařízeními</t>
  </si>
  <si>
    <t>02911</t>
  </si>
  <si>
    <t>OSTATNÍ POŽADAVKY - GEODETICKÉ ZAMĚŘENÍ</t>
  </si>
  <si>
    <t>KPL</t>
  </si>
  <si>
    <t>GEOMETRICKÝ ODDĚLOVACÍ PLÁN pro majetkové vypořádání vlastnických vztahů (12 x tiskem)</t>
  </si>
  <si>
    <t>zahrnuje veškeré náklady spojené s objednatelem požadovanými pracemi</t>
  </si>
  <si>
    <t>02946</t>
  </si>
  <si>
    <t>OSTAT POŽADAVKY - FOTODOKUMENTACE</t>
  </si>
  <si>
    <t>1 x měsíčně sada barevných fotografií v tištěné i elektronické formě 
3 x závěrečná fotodokumentace v albu s popisem v tištěné i elektronické formě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</si>
  <si>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</si>
  <si>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03720</t>
  </si>
  <si>
    <t>POMOC PRÁCE ZAJIŠŤ NEBO ZŘÍZ REGULACI A OCHRANU DOPRAVY - DIO</t>
  </si>
  <si>
    <t>Úhrnná částka musí obsahovat veškeré náklady na dočasné úpravy a regulaci dopravy (i pěší) na staveništi a nezbytné značení a opatření vyplývající z požadavků BOZP na staveništi Zahrnuje náklady na veškeré dočasné svislé resp. vodorovné dopravní značení vč. jeho odstranění. Případné vícenáklady z důvodu ztížení stavby částečným, či plným provozem, které nejsou obsahem této položky, budou zahrnuty do jednotlivých cen položek stavby a nemohou být důvodem pro pozdější zvyšování nákladů stavby 
Pevná cena</t>
  </si>
  <si>
    <t>zahrnuje objednatelem povolené náklady na požadovaná zařízení zhotovitele</t>
  </si>
  <si>
    <t>03730</t>
  </si>
  <si>
    <t>POMOC PRÁCE ZAJIŠŤ NEBO ZŘÍZ OCHRANU INŽENÝRSKÝCH SÍTÍ</t>
  </si>
  <si>
    <t>zajištění všech stáv. inž. sítí při realizaci stavby</t>
  </si>
  <si>
    <t>90258xx-1</t>
  </si>
  <si>
    <t>HLAVNÍ OBJEKT - VOZOVKA (005.21)</t>
  </si>
  <si>
    <t>014111</t>
  </si>
  <si>
    <t>POPLATKY ZA SKLÁDKU TYP S-IO (INERTNÍ ODPAD)</t>
  </si>
  <si>
    <t>M3</t>
  </si>
  <si>
    <t>zemina, nestmelený materiál</t>
  </si>
  <si>
    <t>pol. č. 11332:316,2=316,200 [A] 
pol. č. 11343:146*0,05=7,300 [B] 
pol. č. 12373:91,2=91,200 [C] 
pol. č. 12924:852*0,2=170,400 [D] 
Celkem: A+B+C+D=585,100 [E]</t>
  </si>
  <si>
    <t>zahrnuje veškeré poplatky provozovateli skládky související s uložením odpadu na skládce.</t>
  </si>
  <si>
    <t>014131</t>
  </si>
  <si>
    <t>POPLATKY ZA SKLÁDKU TYP S-NO (NEBEZPEČNÝ ODPAD)</t>
  </si>
  <si>
    <t>asfaltový materiál</t>
  </si>
  <si>
    <t>pol. č. 11343:146*0,1=14,600 [A]</t>
  </si>
  <si>
    <t>02620</t>
  </si>
  <si>
    <t>ZKOUŠENÍ KONSTRUKCÍ A PRACÍ NEZÁVISLOU ZKUŠEBNOU</t>
  </si>
  <si>
    <t>Provedení zkoušek nad rámec smluvních KZP (zajištění všech potřebných testů pro zjištění kvality zemin náspů, výkopů, tak i pro určení množství vápna pro jejich úpravu), včetně dalších zkoušek požadovaných objednatelem. Nezahrnují náklady na povinné průkazní zkoušky</t>
  </si>
  <si>
    <t>zahrnuje veškeré náklady spojené s objednatelem požadovanými zkouškami</t>
  </si>
  <si>
    <t>Zemní práce</t>
  </si>
  <si>
    <t>11332</t>
  </si>
  <si>
    <t>ODSTRANĚNÍ PODKLADŮ ZPEVNĚNÝCH PLOCH Z KAMENIVA NESTMELENÉHO</t>
  </si>
  <si>
    <t>odvoz a využití materiálu dle Vyhl. č. 541/2020 Sb., zejména § 13, 15 
s odvozem na skládku zhotovitele 
výkresy C.2 a C.3</t>
  </si>
  <si>
    <t>STÁVAJÍCÍ KRYT VOZOVKY - OPRAVA VOZOVKY: 
plocha x tloušťka:2880*0,1=288,000 [A] 
STÁVAJÍCÍ KCE VOZOVKY - SANACE VOZOVKY - nad novými propustky + předpoklad 5% plochy vozovky- bez výhyben: 
plocha x tloušťka:(159-65)*0,3=28,200 [B] 
Celkem: A+B=316,200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</si>
  <si>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</si>
  <si>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</t>
  </si>
  <si>
    <t>ODSTRAN KRYTU ZPEVNĚNÝCH PLOCH S ASFALT POJIVEM VČET PODKLADU</t>
  </si>
  <si>
    <t>STÁVAJÍCÍ VOZOVKA NA ZÚ - OPRAVA VOZOVKY: 
plocha x tloušťka:146*0,15=21,900 [A]</t>
  </si>
  <si>
    <t>12373</t>
  </si>
  <si>
    <t>ODKOP PRO SPOD STAVBU SILNIC A ŽELEZNIC TŘ. I</t>
  </si>
  <si>
    <t>s odvozem na skládku zhotovitele 
výkresy C.2 a C.3</t>
  </si>
  <si>
    <t>PRO VOZOVKU - SANACE VOZOVKY: 
PRO KCI SANACE VOZOVKY - nad novými propustky, předpoklad 5% plochy vozovky - bez výhyben:(159-65)*0,1+(159-65)*0,2=28,200 [A] 
PRO VÝMĚNU PODLOŽÍ - předpoklad v plochách sanace vozovky - bez výhyben: 
plocha x tloušťka:(213-87)*0,5=63,000 [B] 
Celkem: A+B=91,200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</si>
  <si>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</si>
  <si>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</si>
  <si>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12924</t>
  </si>
  <si>
    <t>ČIŠTĚNÍ KRAJNIC OD NÁNOSU TL. DO 200MM</t>
  </si>
  <si>
    <t>M2</t>
  </si>
  <si>
    <t>plocha:(859+845)*0,5=852,000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</si>
  <si>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</si>
  <si>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8</t>
  </si>
  <si>
    <t>17120</t>
  </si>
  <si>
    <t>ULOŽENÍ SYPANINY DO NÁSYPŮ A NA SKLÁDKY BEZ ZHUTNĚNÍ</t>
  </si>
  <si>
    <t>zemina</t>
  </si>
  <si>
    <t>ZEMINA: 
ODKOPÁVKY:91,2=91,200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</si>
  <si>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</si>
  <si>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</si>
  <si>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</si>
  <si>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výkresy C.2 a C.3</t>
  </si>
  <si>
    <t>PODÉL VOZOVKY: 
kubatura:((859+845)-159)*0,02+159*0,1=46,800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</si>
  <si>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</si>
  <si>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</si>
  <si>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21452</t>
  </si>
  <si>
    <t>SANAČNÍ VRSTVY Z KAMENIVA DRCENÉHO</t>
  </si>
  <si>
    <t>ŠD fr. 0/63 
výkresy C.2 a C.3</t>
  </si>
  <si>
    <t>VÝMĚNA PODLOŽÍ - předpoklad v plochách sanace vozovky - bez výhyben: 
plocha x tloušťka:(213-87)*0,5=63,000 [A]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</si>
  <si>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</si>
  <si>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</si>
  <si>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11</t>
  </si>
  <si>
    <t>56330</t>
  </si>
  <si>
    <t>a</t>
  </si>
  <si>
    <t>VOZOVKOVÉ VRSTVY ZE ŠTĚRKODRTI</t>
  </si>
  <si>
    <t>fr. 0/32 - vyrovnávka tl. cca 100 mm 
výkresy C.2 a C.3</t>
  </si>
  <si>
    <t>VOZOVKA LC - OPRAVA - vyrovnávka: 
plocha x prům. tloušťka:3298*0,1=329,800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</si>
  <si>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</si>
  <si>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12</t>
  </si>
  <si>
    <t>b</t>
  </si>
  <si>
    <t>fr. 0/63 - tl. 180 mm 
výkresy C.2 a C.3</t>
  </si>
  <si>
    <t>VOZOVKA LC - SANACE - nad novými propustky, předpoklad 5% plochy vozovky - bez výhyben: 
plocha x tloušťka:(177-72)*0,18=18,900 [A]</t>
  </si>
  <si>
    <t>13</t>
  </si>
  <si>
    <t>56334</t>
  </si>
  <si>
    <t>VOZOVKOVÉ VRSTVY ZE ŠTĚRKODRTI TL. DO 200MM</t>
  </si>
  <si>
    <t>fr. 0/32 
výkresy C.2 a C.3</t>
  </si>
  <si>
    <t>VOZOVKA LC - SANACE - nad novými propustky, předpoklad 5% plochy vozovky - bez výhyben: 
plocha:213-87=126,000 [A]</t>
  </si>
  <si>
    <t>14</t>
  </si>
  <si>
    <t>564632</t>
  </si>
  <si>
    <t>VOZOVKOVÉ VRSTVY Z PENETRAČNÍHO MAKADAMU HRUBÉHO TL. 100MM</t>
  </si>
  <si>
    <t>VOZOVKA LC - OPRAVA: 
plocha:3132=3 132,000 [A] 
VOZOVKA LC - SANACE - nad novými propustky, předpoklad 5% plochy vozovky - bez výhyben: 
plocha:165-67=98,000 [B] 
Celkem: A+B=3 230,000 [C]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</si>
  <si>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</si>
  <si>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15</t>
  </si>
  <si>
    <t>56932</t>
  </si>
  <si>
    <t>ZPEVNĚNÍ KRAJNIC ZE ŠTĚRKODRTI TL. DO 100MM</t>
  </si>
  <si>
    <t>délky (bez výhyben) x prům. šířka:(859+845-(21+21))*0,5=831,000 [A]</t>
  </si>
  <si>
    <t>- dodání kameniva předepsané kvality a zrnitosti 
- rozprostření a zhutnění vrstvy v předepsané tloušťce 
- zřízení vrstvy bez rozlišení šířky, pokládání vrstvy po etapách</t>
  </si>
  <si>
    <t>16</t>
  </si>
  <si>
    <t>572741</t>
  </si>
  <si>
    <t>DVOUVRSTVÝ ASFALTOVÝ NÁTĚR DO 2,0KG/M2</t>
  </si>
  <si>
    <t>VOZOVKA LC - OPRAVA: 
plocha:3026=3 026,000 [A] 
VOZOVKA LC - SANACE - nad novými propustky, předpoklad 5% plochy vozovky - bez výhyben: 
plocha:159-65=94,000 [B] 
Celkem: A+B=3 120,000 [C]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</si>
  <si>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</si>
  <si>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17</t>
  </si>
  <si>
    <t>58920</t>
  </si>
  <si>
    <t>VÝPLŇ SPAR MODIFIKOVANÝM ASFALTEM</t>
  </si>
  <si>
    <t>M</t>
  </si>
  <si>
    <t>NAPOJENÍ NA STÁVAJÍCÍ VOZOVKU NA ZÚ A KÚ: 
délky:28+3,5=31,500 [A]</t>
  </si>
  <si>
    <t>položka zahrnuje: 
- dodávku předepsaného materiálu 
- vyčištění a výplň spar tímto materiálem</t>
  </si>
  <si>
    <t>Ostatní konstrukce a práce</t>
  </si>
  <si>
    <t>18</t>
  </si>
  <si>
    <t>919111</t>
  </si>
  <si>
    <t>ŘEZÁNÍ ASFALTOVÉHO KRYTU VOZOVEK TL DO 50MM</t>
  </si>
  <si>
    <t>položka zahrnuje řezání vozovkové vrstvy v předepsané tloušťce, včetně spotřeby vody</t>
  </si>
  <si>
    <t>Objekt:</t>
  </si>
  <si>
    <t>90258xx-2</t>
  </si>
  <si>
    <t>VEDLEJŠÍ OBJEKTY</t>
  </si>
  <si>
    <t>O1</t>
  </si>
  <si>
    <t>90258xx-2-1</t>
  </si>
  <si>
    <t>Vedlejší objekty - propustky (009.05)</t>
  </si>
  <si>
    <t xml:space="preserve">  90258xx-2-1</t>
  </si>
  <si>
    <t>pol. č. 12931:673*0,25=168,250 [A] 
pol. č. 129946:40,7*0,07=2,849 [B] 
Celkem: A+B=171,099 [C]</t>
  </si>
  <si>
    <t>014121</t>
  </si>
  <si>
    <t>POPLATKY ZA SKLÁDKU TYP S-OO (OSTATNÍ ODPAD)</t>
  </si>
  <si>
    <t>beton, potrubí</t>
  </si>
  <si>
    <t>pol. č. 96615:7,5=7,500 [A] 
pol. č. 966346:15,9*0,5=7,950 [B] 
Celkem: A+B=15,450 [C]</t>
  </si>
  <si>
    <t>12931</t>
  </si>
  <si>
    <t>ČIŠTĚNÍ PŘÍKOPŮ OD NÁNOSU DO 0,25M3/M</t>
  </si>
  <si>
    <t>s odvozem na skládku zhotovitele 
výkres C.2</t>
  </si>
  <si>
    <t>STÁVAJÍCÍ PŘÍKOP NA ZÚ U ZATRUBENÍ: 
délka:20=20,000 [A] 
STÁVAJÍCÍ PŘÍKOPY VPRAVO: 
délky:229+424=653,000 [B] 
Celkem: A+B=673,000 [C]</t>
  </si>
  <si>
    <t>129946</t>
  </si>
  <si>
    <t>ČIŠTĚNÍ POTRUBÍ DN DO 400MM</t>
  </si>
  <si>
    <t>PROČIŠTĚNÍ ZATRUBENÍ NA ZÚ: 
délka:28=28,000 [A] 
PROČIŠTĚNÍ PROPUSTKŮ: 
PROPUSTEK 2 - délka:6,5=6,500 [B] 
PROPUSTEK 5 - délka:6,2=6,200 [C] 
Celkem: A+B+C=40,700 [D]</t>
  </si>
  <si>
    <t>918358R</t>
  </si>
  <si>
    <t>PROPUSTY Z TRUB DN 600MM</t>
  </si>
  <si>
    <t>KUS</t>
  </si>
  <si>
    <t>kompletní D+M, ŽBT DN 600, dl. propustku 7,5 m, se šikmými kamennými čely 
výkres C.2</t>
  </si>
  <si>
    <t>PROPUSTEK 3:1=1,000 [A]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</si>
  <si>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</si>
  <si>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kompletní D+M, ŽBT DN 600, dl. propustku 8,4 m, se šikmými kamennými čely 
výkres C.2</t>
  </si>
  <si>
    <t>PROPUSTEK 4:1=1,000 [A]</t>
  </si>
  <si>
    <t>93852</t>
  </si>
  <si>
    <t>OČIŠTĚNÍ BETON KONSTR OD VEGETACE</t>
  </si>
  <si>
    <t>výkres C.2</t>
  </si>
  <si>
    <t>STÁVAJÍCÍ OBJEKTY PROPUSTKŮ: 
PROPUSTEK 2 - plocha (předpoklad):0,5*2+5*0,3+5,2*1+3*0,5=9,200 [A] 
PROPUSTEK 5 - plocha (předpoklad):4*0,5+2,5*0,5=3,250 [B] 
STÁVAJÍCÍ ZATRUBENÍ: 
plocha:2*(2*0,5)+2*(2*1)=6,000 [C] 
Celkem: A+B+C=18,450 [D]</t>
  </si>
  <si>
    <t>položka zahrnuje očištění předepsaným způsobem včetně odklizení vzniklého odpadu</t>
  </si>
  <si>
    <t>96615</t>
  </si>
  <si>
    <t>BOURÁNÍ KONSTRUKCÍ Z PROSTÉHO BETONU</t>
  </si>
  <si>
    <t>ČELA/OBJEKTY BOURANÝCH PROPUSTKŮ: 
PROPUSTEK 3 - kubatura:2*(2,5*0,5*1,5)=3,750 [A] 
PROPUSTEK 4 - kuabtura:2*(2,5*0,5*1,5)=3,750 [B] 
Celkem: A+B=7,500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</si>
  <si>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</si>
  <si>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966345</t>
  </si>
  <si>
    <t>BOURÁNÍ PROPUSTŮ Z TRUB DN DO 300MM</t>
  </si>
  <si>
    <t>OC DN 200 - odkup zhotovitelem za cenu šrotu 
výkres C.2</t>
  </si>
  <si>
    <t>STÁVAJÍCÍ PROPUSTEK 1: 
délka:6=6,000 [A]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</si>
  <si>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</si>
  <si>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966346</t>
  </si>
  <si>
    <t>BOURÁNÍ PROPUSTŮ Z TRUB DN DO 400MM</t>
  </si>
  <si>
    <t>BT DN 400 
s odvozem na skládku zhotovitele 
výkres C.2</t>
  </si>
  <si>
    <t>STÁVAJÍCÍ PROPUSTEK 3: 
délka:7,5=7,500 [A] 
STÁVAJÍCÍ PROPUSTEK 4: 
délka:8,4=8,400 [B] 
Celkem: A+B=15,900 [C]</t>
  </si>
  <si>
    <t>90258xx-2-2</t>
  </si>
  <si>
    <t>Vedlejší objekty - výhybny (009.15)</t>
  </si>
  <si>
    <t xml:space="preserve">  90258xx-2-2</t>
  </si>
  <si>
    <t>pol. č. 11332:19,5=19,500 [A] 
pol. č. 12373:63=63,000 [B] 
Celkem: A+B=82,500 [C]</t>
  </si>
  <si>
    <t>STÁVAJÍCÍ KCE VOZOVKY - SANACE VOZOVKY - VÝHYBNY: 
plocha x tloušťka:65*0,3=19,500 [A]</t>
  </si>
  <si>
    <t>PRO VOZOVKU - SANACE VOZOVKY - VÝHYBNY: 
PRO KCI SANACE VOZOVKY - VÝHYBNY:65*0,1+65*0,2=19,500 [A] 
PRO VÝMĚNU PODLOŽÍ - předpoklad v plochách sanace vozovky - výhybny: 
plocha x tloušťka:87*0,5=43,500 [B] 
Celkem: A+B=63,000 [C]</t>
  </si>
  <si>
    <t>ZEMINA: 
ODKOPÁVKY:63=63,000 [A]</t>
  </si>
  <si>
    <t>VÝMĚNA PODLOŽÍ - předpoklad v plochách sanace vozovky - výhybny: 
plocha x tloušťka:87*0,5=43,500 [A]</t>
  </si>
  <si>
    <t>VOZOVKA LC - SANACE - VÝHYBNY: 
plocha x tloušťka:72*0,18=12,960 [A]</t>
  </si>
  <si>
    <t>VOZOVKA LC - SANACE - VÝHYBNY: 
plocha:87=87,000 [A]</t>
  </si>
  <si>
    <t>VOZOVKA LC - SANACE - VÝHYBNY: 
plocha:67=67,000 [A]</t>
  </si>
  <si>
    <t>délky x prům. šířka:(21+21)*0,5=21,000 [A]</t>
  </si>
  <si>
    <t>VOZOVKA LC - SANACE - VÝHYBNY: 
plocha:65=65,000 [A]</t>
  </si>
  <si>
    <t>90258xx-2-3</t>
  </si>
  <si>
    <t>Vedlejší objekty - svodnice vody (009.21)</t>
  </si>
  <si>
    <t xml:space="preserve">  90258xx-2-3</t>
  </si>
  <si>
    <t>935712</t>
  </si>
  <si>
    <t>SVODNICE PRO PŘEVEDENÍ VODY OCELOVÁ DO BETONU</t>
  </si>
  <si>
    <t>NOVÉ SVODNICE VODY: 
počet x délka/ks:2*4=8,000 [A] 
                            5*4,5=22,500 [B] 
                            2*5=10,000 [C] 
Celkem: A+B+C=40,500 [D]</t>
  </si>
  <si>
    <t>položka zahrnuje: 
- dodání a uložení předepsaného svodnice v požadované kvalitě, tvaru a šířce 
- dodání a rozprostření lože z předepsaného materiálu v předepsané tloušťce a šířce 
- úpravu napojení a ukončení 
- vnitrostaveništní i mimostaveništní dopravu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</si>
</sst>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0+C10+C11+C12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0+E10+E11+E12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3" t="s">
        <v>24</v>
      </c>
      <c r="B10" s="23" t="s">
        <v>25</v>
      </c>
      <c r="C10" s="24">
        <f>'90258xx-0'!I3</f>
        <v>0</v>
      </c>
      <c r="D10" s="24">
        <f>'90258xx-0'!O2</f>
        <v>0</v>
      </c>
      <c r="E10" s="24">
        <f>C10+D10</f>
        <v>0</v>
      </c>
    </row>
    <row r="11" spans="1:5" ht="12.75" customHeight="1" x14ac:dyDescent="0.2">
      <c r="A11" s="23" t="s">
        <v>75</v>
      </c>
      <c r="B11" s="23" t="s">
        <v>76</v>
      </c>
      <c r="C11" s="24">
        <f>'90258xx-1'!I3</f>
        <v>0</v>
      </c>
      <c r="D11" s="24">
        <f>'90258xx-1'!O2</f>
        <v>0</v>
      </c>
      <c r="E11" s="24">
        <f>C11+D11</f>
        <v>0</v>
      </c>
    </row>
    <row r="12" spans="1:5" ht="12.75" customHeight="1" x14ac:dyDescent="0.2">
      <c r="A12" s="23" t="s">
        <v>172</v>
      </c>
      <c r="B12" s="23" t="s">
        <v>173</v>
      </c>
      <c r="C12" s="24">
        <f>0+C13+C14+C15</f>
        <v>0</v>
      </c>
      <c r="D12" s="24">
        <f>0+D13+D14+D15</f>
        <v>0</v>
      </c>
      <c r="E12" s="24">
        <f>0+E13+E14+E15</f>
        <v>0</v>
      </c>
    </row>
    <row r="13" spans="1:5" ht="12.75" customHeight="1" x14ac:dyDescent="0.2">
      <c r="A13" s="42" t="s">
        <v>177</v>
      </c>
      <c r="B13" s="42" t="s">
        <v>176</v>
      </c>
      <c r="C13" s="43">
        <f>'90258xx-2_90258xx-2-1'!I3</f>
        <v>0</v>
      </c>
      <c r="D13" s="43">
        <f>'90258xx-2_90258xx-2-1'!O2</f>
        <v>0</v>
      </c>
      <c r="E13" s="43">
        <f>C13+D13</f>
        <v>0</v>
      </c>
    </row>
    <row r="14" spans="1:5" ht="12.75" customHeight="1" x14ac:dyDescent="0.2">
      <c r="A14" s="42" t="s">
        <v>218</v>
      </c>
      <c r="B14" s="42" t="s">
        <v>217</v>
      </c>
      <c r="C14" s="43">
        <f>'90258xx-2_90258xx-2-2'!I3</f>
        <v>0</v>
      </c>
      <c r="D14" s="43">
        <f>'90258xx-2_90258xx-2-2'!O2</f>
        <v>0</v>
      </c>
      <c r="E14" s="43">
        <f>C14+D14</f>
        <v>0</v>
      </c>
    </row>
    <row r="15" spans="1:5" ht="12.75" customHeight="1" x14ac:dyDescent="0.2">
      <c r="A15" s="42" t="s">
        <v>231</v>
      </c>
      <c r="B15" s="42" t="s">
        <v>230</v>
      </c>
      <c r="C15" s="43">
        <f>'90258xx-2_90258xx-2-3'!I3</f>
        <v>0</v>
      </c>
      <c r="D15" s="43">
        <f>'90258xx-2_90258xx-2-3'!O2</f>
        <v>0</v>
      </c>
      <c r="E15" s="43">
        <f>C15+D15</f>
        <v>0</v>
      </c>
    </row>
  </sheetData>
  <sheetProtection sheet="1" objects="1" scenarios="1"/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2"/>
  <sheetViews>
    <sheetView workbookViewId="0">
      <pane ySplit="7" topLeftCell="A11" activePane="bottomLeft" state="frozen"/>
      <selection pane="bottomLeft" activeCell="H13" sqref="H1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24</v>
      </c>
      <c r="I3" s="39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24</v>
      </c>
      <c r="D4" s="2"/>
      <c r="E4" s="21" t="s">
        <v>25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22" t="s">
        <v>43</v>
      </c>
      <c r="B8" s="22"/>
      <c r="C8" s="26" t="s">
        <v>27</v>
      </c>
      <c r="D8" s="22"/>
      <c r="E8" s="27" t="s">
        <v>44</v>
      </c>
      <c r="F8" s="22"/>
      <c r="G8" s="22"/>
      <c r="H8" s="22"/>
      <c r="I8" s="28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25" t="s">
        <v>45</v>
      </c>
      <c r="B9" s="29" t="s">
        <v>29</v>
      </c>
      <c r="C9" s="29" t="s">
        <v>46</v>
      </c>
      <c r="D9" s="25" t="s">
        <v>47</v>
      </c>
      <c r="E9" s="30" t="s">
        <v>48</v>
      </c>
      <c r="F9" s="31" t="s">
        <v>49</v>
      </c>
      <c r="G9" s="32">
        <v>1</v>
      </c>
      <c r="H9" s="33">
        <v>0</v>
      </c>
      <c r="I9" s="34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5" t="s">
        <v>50</v>
      </c>
      <c r="E10" s="36" t="s">
        <v>51</v>
      </c>
    </row>
    <row r="11" spans="1:18" x14ac:dyDescent="0.2">
      <c r="A11" s="37" t="s">
        <v>52</v>
      </c>
      <c r="E11" s="38" t="s">
        <v>47</v>
      </c>
    </row>
    <row r="12" spans="1:18" x14ac:dyDescent="0.2">
      <c r="A12" t="s">
        <v>53</v>
      </c>
      <c r="E12" s="36" t="s">
        <v>47</v>
      </c>
    </row>
    <row r="13" spans="1:18" x14ac:dyDescent="0.2">
      <c r="A13" s="25" t="s">
        <v>45</v>
      </c>
      <c r="B13" s="29" t="s">
        <v>23</v>
      </c>
      <c r="C13" s="29" t="s">
        <v>54</v>
      </c>
      <c r="D13" s="25" t="s">
        <v>55</v>
      </c>
      <c r="E13" s="30" t="s">
        <v>56</v>
      </c>
      <c r="F13" s="31" t="s">
        <v>49</v>
      </c>
      <c r="G13" s="32">
        <v>1</v>
      </c>
      <c r="H13" s="33">
        <v>0</v>
      </c>
      <c r="I13" s="34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5" t="s">
        <v>50</v>
      </c>
      <c r="E14" s="36" t="s">
        <v>57</v>
      </c>
    </row>
    <row r="15" spans="1:18" x14ac:dyDescent="0.2">
      <c r="A15" s="37" t="s">
        <v>52</v>
      </c>
      <c r="E15" s="38" t="s">
        <v>47</v>
      </c>
    </row>
    <row r="16" spans="1:18" x14ac:dyDescent="0.2">
      <c r="A16" t="s">
        <v>53</v>
      </c>
      <c r="E16" s="36" t="s">
        <v>58</v>
      </c>
    </row>
    <row r="17" spans="1:16" x14ac:dyDescent="0.2">
      <c r="A17" s="25" t="s">
        <v>45</v>
      </c>
      <c r="B17" s="29" t="s">
        <v>22</v>
      </c>
      <c r="C17" s="29" t="s">
        <v>59</v>
      </c>
      <c r="D17" s="25" t="s">
        <v>47</v>
      </c>
      <c r="E17" s="30" t="s">
        <v>60</v>
      </c>
      <c r="F17" s="31" t="s">
        <v>61</v>
      </c>
      <c r="G17" s="32">
        <v>1</v>
      </c>
      <c r="H17" s="33">
        <v>0</v>
      </c>
      <c r="I17" s="34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35" t="s">
        <v>50</v>
      </c>
      <c r="E18" s="36" t="s">
        <v>62</v>
      </c>
    </row>
    <row r="19" spans="1:16" x14ac:dyDescent="0.2">
      <c r="A19" s="37" t="s">
        <v>52</v>
      </c>
      <c r="E19" s="38" t="s">
        <v>47</v>
      </c>
    </row>
    <row r="20" spans="1:16" x14ac:dyDescent="0.2">
      <c r="A20" t="s">
        <v>53</v>
      </c>
      <c r="E20" s="36" t="s">
        <v>63</v>
      </c>
    </row>
    <row r="21" spans="1:16" x14ac:dyDescent="0.2">
      <c r="A21" s="25" t="s">
        <v>45</v>
      </c>
      <c r="B21" s="29" t="s">
        <v>33</v>
      </c>
      <c r="C21" s="29" t="s">
        <v>64</v>
      </c>
      <c r="D21" s="25" t="s">
        <v>47</v>
      </c>
      <c r="E21" s="30" t="s">
        <v>65</v>
      </c>
      <c r="F21" s="31" t="s">
        <v>61</v>
      </c>
      <c r="G21" s="32">
        <v>1</v>
      </c>
      <c r="H21" s="33">
        <v>0</v>
      </c>
      <c r="I21" s="34">
        <f>ROUND(ROUND(H21,2)*ROUND(G21,3),2)</f>
        <v>0</v>
      </c>
      <c r="O21">
        <f>(I21*21)/100</f>
        <v>0</v>
      </c>
      <c r="P21" t="s">
        <v>23</v>
      </c>
    </row>
    <row r="22" spans="1:16" ht="25.5" x14ac:dyDescent="0.2">
      <c r="A22" s="35" t="s">
        <v>50</v>
      </c>
      <c r="E22" s="36" t="s">
        <v>66</v>
      </c>
    </row>
    <row r="23" spans="1:16" x14ac:dyDescent="0.2">
      <c r="A23" s="37" t="s">
        <v>52</v>
      </c>
      <c r="E23" s="38" t="s">
        <v>47</v>
      </c>
    </row>
    <row r="24" spans="1:16" ht="63.75" x14ac:dyDescent="0.2">
      <c r="A24" t="s">
        <v>53</v>
      </c>
      <c r="E24" s="36" t="s">
        <v>67</v>
      </c>
    </row>
    <row r="25" spans="1:16" x14ac:dyDescent="0.2">
      <c r="A25" s="25" t="s">
        <v>45</v>
      </c>
      <c r="B25" s="29" t="s">
        <v>35</v>
      </c>
      <c r="C25" s="29" t="s">
        <v>68</v>
      </c>
      <c r="D25" s="25" t="s">
        <v>47</v>
      </c>
      <c r="E25" s="30" t="s">
        <v>69</v>
      </c>
      <c r="F25" s="31" t="s">
        <v>61</v>
      </c>
      <c r="G25" s="32">
        <v>1</v>
      </c>
      <c r="H25" s="33">
        <v>0</v>
      </c>
      <c r="I25" s="34">
        <f>ROUND(ROUND(H25,2)*ROUND(G25,3),2)</f>
        <v>0</v>
      </c>
      <c r="O25">
        <f>(I25*21)/100</f>
        <v>0</v>
      </c>
      <c r="P25" t="s">
        <v>23</v>
      </c>
    </row>
    <row r="26" spans="1:16" ht="102" x14ac:dyDescent="0.2">
      <c r="A26" s="35" t="s">
        <v>50</v>
      </c>
      <c r="E26" s="36" t="s">
        <v>70</v>
      </c>
    </row>
    <row r="27" spans="1:16" x14ac:dyDescent="0.2">
      <c r="A27" s="37" t="s">
        <v>52</v>
      </c>
      <c r="E27" s="38" t="s">
        <v>47</v>
      </c>
    </row>
    <row r="28" spans="1:16" x14ac:dyDescent="0.2">
      <c r="A28" t="s">
        <v>53</v>
      </c>
      <c r="E28" s="36" t="s">
        <v>71</v>
      </c>
    </row>
    <row r="29" spans="1:16" x14ac:dyDescent="0.2">
      <c r="A29" s="25" t="s">
        <v>45</v>
      </c>
      <c r="B29" s="29" t="s">
        <v>37</v>
      </c>
      <c r="C29" s="29" t="s">
        <v>72</v>
      </c>
      <c r="D29" s="25" t="s">
        <v>47</v>
      </c>
      <c r="E29" s="30" t="s">
        <v>73</v>
      </c>
      <c r="F29" s="31" t="s">
        <v>61</v>
      </c>
      <c r="G29" s="32">
        <v>1</v>
      </c>
      <c r="H29" s="33">
        <v>0</v>
      </c>
      <c r="I29" s="34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5" t="s">
        <v>50</v>
      </c>
      <c r="E30" s="36" t="s">
        <v>74</v>
      </c>
    </row>
    <row r="31" spans="1:16" x14ac:dyDescent="0.2">
      <c r="A31" s="37" t="s">
        <v>52</v>
      </c>
      <c r="E31" s="38" t="s">
        <v>47</v>
      </c>
    </row>
    <row r="32" spans="1:16" x14ac:dyDescent="0.2">
      <c r="A32" t="s">
        <v>53</v>
      </c>
      <c r="E32" s="36" t="s">
        <v>71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8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0+O8+O21+O46+O51+O80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75</v>
      </c>
      <c r="I3" s="39">
        <f>0+I8+I21+I46+I51+I80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75</v>
      </c>
      <c r="D4" s="2"/>
      <c r="E4" s="21" t="s">
        <v>76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22" t="s">
        <v>43</v>
      </c>
      <c r="B8" s="22"/>
      <c r="C8" s="26" t="s">
        <v>27</v>
      </c>
      <c r="D8" s="22"/>
      <c r="E8" s="27" t="s">
        <v>44</v>
      </c>
      <c r="F8" s="22"/>
      <c r="G8" s="22"/>
      <c r="H8" s="22"/>
      <c r="I8" s="28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5" t="s">
        <v>45</v>
      </c>
      <c r="B9" s="29" t="s">
        <v>29</v>
      </c>
      <c r="C9" s="29" t="s">
        <v>77</v>
      </c>
      <c r="D9" s="25" t="s">
        <v>47</v>
      </c>
      <c r="E9" s="30" t="s">
        <v>78</v>
      </c>
      <c r="F9" s="31" t="s">
        <v>79</v>
      </c>
      <c r="G9" s="32">
        <v>585.1</v>
      </c>
      <c r="H9" s="33">
        <v>0</v>
      </c>
      <c r="I9" s="34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5" t="s">
        <v>50</v>
      </c>
      <c r="E10" s="36" t="s">
        <v>80</v>
      </c>
    </row>
    <row r="11" spans="1:18" ht="76.5" x14ac:dyDescent="0.2">
      <c r="A11" s="37" t="s">
        <v>52</v>
      </c>
      <c r="E11" s="38" t="s">
        <v>81</v>
      </c>
    </row>
    <row r="12" spans="1:18" ht="25.5" x14ac:dyDescent="0.2">
      <c r="A12" t="s">
        <v>53</v>
      </c>
      <c r="E12" s="36" t="s">
        <v>82</v>
      </c>
    </row>
    <row r="13" spans="1:18" x14ac:dyDescent="0.2">
      <c r="A13" s="25" t="s">
        <v>45</v>
      </c>
      <c r="B13" s="29" t="s">
        <v>23</v>
      </c>
      <c r="C13" s="29" t="s">
        <v>83</v>
      </c>
      <c r="D13" s="25" t="s">
        <v>47</v>
      </c>
      <c r="E13" s="30" t="s">
        <v>84</v>
      </c>
      <c r="F13" s="31" t="s">
        <v>79</v>
      </c>
      <c r="G13" s="32">
        <v>14.6</v>
      </c>
      <c r="H13" s="33">
        <v>0</v>
      </c>
      <c r="I13" s="34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5" t="s">
        <v>50</v>
      </c>
      <c r="E14" s="36" t="s">
        <v>85</v>
      </c>
    </row>
    <row r="15" spans="1:18" x14ac:dyDescent="0.2">
      <c r="A15" s="37" t="s">
        <v>52</v>
      </c>
      <c r="E15" s="38" t="s">
        <v>86</v>
      </c>
    </row>
    <row r="16" spans="1:18" ht="25.5" x14ac:dyDescent="0.2">
      <c r="A16" t="s">
        <v>53</v>
      </c>
      <c r="E16" s="36" t="s">
        <v>82</v>
      </c>
    </row>
    <row r="17" spans="1:18" x14ac:dyDescent="0.2">
      <c r="A17" s="25" t="s">
        <v>45</v>
      </c>
      <c r="B17" s="29" t="s">
        <v>22</v>
      </c>
      <c r="C17" s="29" t="s">
        <v>87</v>
      </c>
      <c r="D17" s="25" t="s">
        <v>47</v>
      </c>
      <c r="E17" s="30" t="s">
        <v>88</v>
      </c>
      <c r="F17" s="31" t="s">
        <v>61</v>
      </c>
      <c r="G17" s="32">
        <v>1</v>
      </c>
      <c r="H17" s="33">
        <v>0</v>
      </c>
      <c r="I17" s="34">
        <f>ROUND(ROUND(H17,2)*ROUND(G17,3),2)</f>
        <v>0</v>
      </c>
      <c r="O17">
        <f>(I17*21)/100</f>
        <v>0</v>
      </c>
      <c r="P17" t="s">
        <v>23</v>
      </c>
    </row>
    <row r="18" spans="1:18" ht="51" x14ac:dyDescent="0.2">
      <c r="A18" s="35" t="s">
        <v>50</v>
      </c>
      <c r="E18" s="36" t="s">
        <v>89</v>
      </c>
    </row>
    <row r="19" spans="1:18" x14ac:dyDescent="0.2">
      <c r="A19" s="37" t="s">
        <v>52</v>
      </c>
      <c r="E19" s="38" t="s">
        <v>47</v>
      </c>
    </row>
    <row r="20" spans="1:18" x14ac:dyDescent="0.2">
      <c r="A20" t="s">
        <v>53</v>
      </c>
      <c r="E20" s="36" t="s">
        <v>90</v>
      </c>
    </row>
    <row r="21" spans="1:18" ht="12.75" customHeight="1" x14ac:dyDescent="0.2">
      <c r="A21" s="12" t="s">
        <v>43</v>
      </c>
      <c r="B21" s="12"/>
      <c r="C21" s="40" t="s">
        <v>29</v>
      </c>
      <c r="D21" s="12"/>
      <c r="E21" s="27" t="s">
        <v>91</v>
      </c>
      <c r="F21" s="12"/>
      <c r="G21" s="12"/>
      <c r="H21" s="12"/>
      <c r="I21" s="41">
        <f>0+Q21</f>
        <v>0</v>
      </c>
      <c r="O21">
        <f>0+R21</f>
        <v>0</v>
      </c>
      <c r="Q21">
        <f>0+I22+I26+I30+I34+I38+I42</f>
        <v>0</v>
      </c>
      <c r="R21">
        <f>0+O22+O26+O30+O34+O38+O42</f>
        <v>0</v>
      </c>
    </row>
    <row r="22" spans="1:18" ht="25.5" x14ac:dyDescent="0.2">
      <c r="A22" s="25" t="s">
        <v>45</v>
      </c>
      <c r="B22" s="29" t="s">
        <v>33</v>
      </c>
      <c r="C22" s="29" t="s">
        <v>92</v>
      </c>
      <c r="D22" s="25" t="s">
        <v>47</v>
      </c>
      <c r="E22" s="30" t="s">
        <v>93</v>
      </c>
      <c r="F22" s="31" t="s">
        <v>79</v>
      </c>
      <c r="G22" s="32">
        <v>316.2</v>
      </c>
      <c r="H22" s="33">
        <v>0</v>
      </c>
      <c r="I22" s="34">
        <f>ROUND(ROUND(H22,2)*ROUND(G22,3),2)</f>
        <v>0</v>
      </c>
      <c r="O22">
        <f>(I22*21)/100</f>
        <v>0</v>
      </c>
      <c r="P22" t="s">
        <v>23</v>
      </c>
    </row>
    <row r="23" spans="1:18" ht="38.25" x14ac:dyDescent="0.2">
      <c r="A23" s="35" t="s">
        <v>50</v>
      </c>
      <c r="E23" s="36" t="s">
        <v>94</v>
      </c>
    </row>
    <row r="24" spans="1:18" ht="102" x14ac:dyDescent="0.2">
      <c r="A24" s="37" t="s">
        <v>52</v>
      </c>
      <c r="E24" s="38" t="s">
        <v>95</v>
      </c>
    </row>
    <row r="25" spans="1:18" ht="63.75" x14ac:dyDescent="0.2">
      <c r="A25" t="s">
        <v>53</v>
      </c>
      <c r="E25" s="36" t="s">
        <v>96</v>
      </c>
    </row>
    <row r="26" spans="1:18" ht="25.5" x14ac:dyDescent="0.2">
      <c r="A26" s="25" t="s">
        <v>45</v>
      </c>
      <c r="B26" s="29" t="s">
        <v>35</v>
      </c>
      <c r="C26" s="29" t="s">
        <v>97</v>
      </c>
      <c r="D26" s="25" t="s">
        <v>47</v>
      </c>
      <c r="E26" s="30" t="s">
        <v>98</v>
      </c>
      <c r="F26" s="31" t="s">
        <v>79</v>
      </c>
      <c r="G26" s="32">
        <v>21.9</v>
      </c>
      <c r="H26" s="33">
        <v>0</v>
      </c>
      <c r="I26" s="34">
        <f>ROUND(ROUND(H26,2)*ROUND(G26,3),2)</f>
        <v>0</v>
      </c>
      <c r="O26">
        <f>(I26*21)/100</f>
        <v>0</v>
      </c>
      <c r="P26" t="s">
        <v>23</v>
      </c>
    </row>
    <row r="27" spans="1:18" ht="38.25" x14ac:dyDescent="0.2">
      <c r="A27" s="35" t="s">
        <v>50</v>
      </c>
      <c r="E27" s="36" t="s">
        <v>94</v>
      </c>
    </row>
    <row r="28" spans="1:18" ht="25.5" x14ac:dyDescent="0.2">
      <c r="A28" s="37" t="s">
        <v>52</v>
      </c>
      <c r="E28" s="38" t="s">
        <v>99</v>
      </c>
    </row>
    <row r="29" spans="1:18" ht="63.75" x14ac:dyDescent="0.2">
      <c r="A29" t="s">
        <v>53</v>
      </c>
      <c r="E29" s="36" t="s">
        <v>96</v>
      </c>
    </row>
    <row r="30" spans="1:18" x14ac:dyDescent="0.2">
      <c r="A30" s="25" t="s">
        <v>45</v>
      </c>
      <c r="B30" s="29" t="s">
        <v>37</v>
      </c>
      <c r="C30" s="29" t="s">
        <v>100</v>
      </c>
      <c r="D30" s="25" t="s">
        <v>47</v>
      </c>
      <c r="E30" s="30" t="s">
        <v>101</v>
      </c>
      <c r="F30" s="31" t="s">
        <v>79</v>
      </c>
      <c r="G30" s="32">
        <v>91.2</v>
      </c>
      <c r="H30" s="33">
        <v>0</v>
      </c>
      <c r="I30" s="34">
        <f>ROUND(ROUND(H30,2)*ROUND(G30,3),2)</f>
        <v>0</v>
      </c>
      <c r="O30">
        <f>(I30*21)/100</f>
        <v>0</v>
      </c>
      <c r="P30" t="s">
        <v>23</v>
      </c>
    </row>
    <row r="31" spans="1:18" ht="25.5" x14ac:dyDescent="0.2">
      <c r="A31" s="35" t="s">
        <v>50</v>
      </c>
      <c r="E31" s="36" t="s">
        <v>102</v>
      </c>
    </row>
    <row r="32" spans="1:18" ht="114.75" x14ac:dyDescent="0.2">
      <c r="A32" s="37" t="s">
        <v>52</v>
      </c>
      <c r="E32" s="38" t="s">
        <v>103</v>
      </c>
    </row>
    <row r="33" spans="1:18" ht="369.75" x14ac:dyDescent="0.2">
      <c r="A33" t="s">
        <v>53</v>
      </c>
      <c r="E33" s="36" t="s">
        <v>104</v>
      </c>
    </row>
    <row r="34" spans="1:18" x14ac:dyDescent="0.2">
      <c r="A34" s="25" t="s">
        <v>45</v>
      </c>
      <c r="B34" s="29" t="s">
        <v>105</v>
      </c>
      <c r="C34" s="29" t="s">
        <v>106</v>
      </c>
      <c r="D34" s="25" t="s">
        <v>47</v>
      </c>
      <c r="E34" s="30" t="s">
        <v>107</v>
      </c>
      <c r="F34" s="31" t="s">
        <v>108</v>
      </c>
      <c r="G34" s="32">
        <v>852</v>
      </c>
      <c r="H34" s="33">
        <v>0</v>
      </c>
      <c r="I34" s="34">
        <f>ROUND(ROUND(H34,2)*ROUND(G34,3),2)</f>
        <v>0</v>
      </c>
      <c r="O34">
        <f>(I34*21)/100</f>
        <v>0</v>
      </c>
      <c r="P34" t="s">
        <v>23</v>
      </c>
    </row>
    <row r="35" spans="1:18" ht="25.5" x14ac:dyDescent="0.2">
      <c r="A35" s="35" t="s">
        <v>50</v>
      </c>
      <c r="E35" s="36" t="s">
        <v>102</v>
      </c>
    </row>
    <row r="36" spans="1:18" x14ac:dyDescent="0.2">
      <c r="A36" s="37" t="s">
        <v>52</v>
      </c>
      <c r="E36" s="38" t="s">
        <v>109</v>
      </c>
    </row>
    <row r="37" spans="1:18" ht="63.75" x14ac:dyDescent="0.2">
      <c r="A37" t="s">
        <v>53</v>
      </c>
      <c r="E37" s="36" t="s">
        <v>110</v>
      </c>
    </row>
    <row r="38" spans="1:18" x14ac:dyDescent="0.2">
      <c r="A38" s="25" t="s">
        <v>45</v>
      </c>
      <c r="B38" s="29" t="s">
        <v>111</v>
      </c>
      <c r="C38" s="29" t="s">
        <v>112</v>
      </c>
      <c r="D38" s="25" t="s">
        <v>47</v>
      </c>
      <c r="E38" s="30" t="s">
        <v>113</v>
      </c>
      <c r="F38" s="31" t="s">
        <v>79</v>
      </c>
      <c r="G38" s="32">
        <v>91.2</v>
      </c>
      <c r="H38" s="33">
        <v>0</v>
      </c>
      <c r="I38" s="34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35" t="s">
        <v>50</v>
      </c>
      <c r="E39" s="36" t="s">
        <v>114</v>
      </c>
    </row>
    <row r="40" spans="1:18" ht="25.5" x14ac:dyDescent="0.2">
      <c r="A40" s="37" t="s">
        <v>52</v>
      </c>
      <c r="E40" s="38" t="s">
        <v>115</v>
      </c>
    </row>
    <row r="41" spans="1:18" ht="191.25" x14ac:dyDescent="0.2">
      <c r="A41" t="s">
        <v>53</v>
      </c>
      <c r="E41" s="36" t="s">
        <v>116</v>
      </c>
    </row>
    <row r="42" spans="1:18" x14ac:dyDescent="0.2">
      <c r="A42" s="25" t="s">
        <v>45</v>
      </c>
      <c r="B42" s="29" t="s">
        <v>40</v>
      </c>
      <c r="C42" s="29" t="s">
        <v>117</v>
      </c>
      <c r="D42" s="25" t="s">
        <v>47</v>
      </c>
      <c r="E42" s="30" t="s">
        <v>118</v>
      </c>
      <c r="F42" s="31" t="s">
        <v>79</v>
      </c>
      <c r="G42" s="32">
        <v>46.8</v>
      </c>
      <c r="H42" s="33">
        <v>0</v>
      </c>
      <c r="I42" s="34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35" t="s">
        <v>50</v>
      </c>
      <c r="E43" s="36" t="s">
        <v>119</v>
      </c>
    </row>
    <row r="44" spans="1:18" ht="25.5" x14ac:dyDescent="0.2">
      <c r="A44" s="37" t="s">
        <v>52</v>
      </c>
      <c r="E44" s="38" t="s">
        <v>120</v>
      </c>
    </row>
    <row r="45" spans="1:18" ht="242.25" x14ac:dyDescent="0.2">
      <c r="A45" t="s">
        <v>53</v>
      </c>
      <c r="E45" s="36" t="s">
        <v>121</v>
      </c>
    </row>
    <row r="46" spans="1:18" ht="12.75" customHeight="1" x14ac:dyDescent="0.2">
      <c r="A46" s="12" t="s">
        <v>43</v>
      </c>
      <c r="B46" s="12"/>
      <c r="C46" s="40" t="s">
        <v>23</v>
      </c>
      <c r="D46" s="12"/>
      <c r="E46" s="27" t="s">
        <v>122</v>
      </c>
      <c r="F46" s="12"/>
      <c r="G46" s="12"/>
      <c r="H46" s="12"/>
      <c r="I46" s="41">
        <f>0+Q46</f>
        <v>0</v>
      </c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25" t="s">
        <v>45</v>
      </c>
      <c r="B47" s="29" t="s">
        <v>42</v>
      </c>
      <c r="C47" s="29" t="s">
        <v>123</v>
      </c>
      <c r="D47" s="25" t="s">
        <v>47</v>
      </c>
      <c r="E47" s="30" t="s">
        <v>124</v>
      </c>
      <c r="F47" s="31" t="s">
        <v>79</v>
      </c>
      <c r="G47" s="32">
        <v>63</v>
      </c>
      <c r="H47" s="33">
        <v>0</v>
      </c>
      <c r="I47" s="34">
        <f>ROUND(ROUND(H47,2)*ROUND(G47,3),2)</f>
        <v>0</v>
      </c>
      <c r="O47">
        <f>(I47*21)/100</f>
        <v>0</v>
      </c>
      <c r="P47" t="s">
        <v>23</v>
      </c>
    </row>
    <row r="48" spans="1:18" ht="25.5" x14ac:dyDescent="0.2">
      <c r="A48" s="35" t="s">
        <v>50</v>
      </c>
      <c r="E48" s="36" t="s">
        <v>125</v>
      </c>
    </row>
    <row r="49" spans="1:18" ht="25.5" x14ac:dyDescent="0.2">
      <c r="A49" s="37" t="s">
        <v>52</v>
      </c>
      <c r="E49" s="38" t="s">
        <v>126</v>
      </c>
    </row>
    <row r="50" spans="1:18" ht="38.25" x14ac:dyDescent="0.2">
      <c r="A50" t="s">
        <v>53</v>
      </c>
      <c r="E50" s="36" t="s">
        <v>127</v>
      </c>
    </row>
    <row r="51" spans="1:18" ht="12.75" customHeight="1" x14ac:dyDescent="0.2">
      <c r="A51" s="12" t="s">
        <v>43</v>
      </c>
      <c r="B51" s="12"/>
      <c r="C51" s="40" t="s">
        <v>35</v>
      </c>
      <c r="D51" s="12"/>
      <c r="E51" s="27" t="s">
        <v>128</v>
      </c>
      <c r="F51" s="12"/>
      <c r="G51" s="12"/>
      <c r="H51" s="12"/>
      <c r="I51" s="41">
        <f>0+Q51</f>
        <v>0</v>
      </c>
      <c r="O51">
        <f>0+R51</f>
        <v>0</v>
      </c>
      <c r="Q51">
        <f>0+I52+I56+I60+I64+I68+I72+I76</f>
        <v>0</v>
      </c>
      <c r="R51">
        <f>0+O52+O56+O60+O64+O68+O72+O76</f>
        <v>0</v>
      </c>
    </row>
    <row r="52" spans="1:18" x14ac:dyDescent="0.2">
      <c r="A52" s="25" t="s">
        <v>45</v>
      </c>
      <c r="B52" s="29" t="s">
        <v>129</v>
      </c>
      <c r="C52" s="29" t="s">
        <v>130</v>
      </c>
      <c r="D52" s="25" t="s">
        <v>131</v>
      </c>
      <c r="E52" s="30" t="s">
        <v>132</v>
      </c>
      <c r="F52" s="31" t="s">
        <v>79</v>
      </c>
      <c r="G52" s="32">
        <v>329.8</v>
      </c>
      <c r="H52" s="33">
        <v>0</v>
      </c>
      <c r="I52" s="34">
        <f>ROUND(ROUND(H52,2)*ROUND(G52,3),2)</f>
        <v>0</v>
      </c>
      <c r="O52">
        <f>(I52*21)/100</f>
        <v>0</v>
      </c>
      <c r="P52" t="s">
        <v>23</v>
      </c>
    </row>
    <row r="53" spans="1:18" ht="25.5" x14ac:dyDescent="0.2">
      <c r="A53" s="35" t="s">
        <v>50</v>
      </c>
      <c r="E53" s="36" t="s">
        <v>133</v>
      </c>
    </row>
    <row r="54" spans="1:18" ht="25.5" x14ac:dyDescent="0.2">
      <c r="A54" s="37" t="s">
        <v>52</v>
      </c>
      <c r="E54" s="38" t="s">
        <v>134</v>
      </c>
    </row>
    <row r="55" spans="1:18" ht="51" x14ac:dyDescent="0.2">
      <c r="A55" t="s">
        <v>53</v>
      </c>
      <c r="E55" s="36" t="s">
        <v>135</v>
      </c>
    </row>
    <row r="56" spans="1:18" x14ac:dyDescent="0.2">
      <c r="A56" s="25" t="s">
        <v>45</v>
      </c>
      <c r="B56" s="29" t="s">
        <v>136</v>
      </c>
      <c r="C56" s="29" t="s">
        <v>130</v>
      </c>
      <c r="D56" s="25" t="s">
        <v>137</v>
      </c>
      <c r="E56" s="30" t="s">
        <v>132</v>
      </c>
      <c r="F56" s="31" t="s">
        <v>79</v>
      </c>
      <c r="G56" s="32">
        <v>18.899999999999999</v>
      </c>
      <c r="H56" s="33">
        <v>0</v>
      </c>
      <c r="I56" s="34">
        <f>ROUND(ROUND(H56,2)*ROUND(G56,3),2)</f>
        <v>0</v>
      </c>
      <c r="O56">
        <f>(I56*21)/100</f>
        <v>0</v>
      </c>
      <c r="P56" t="s">
        <v>23</v>
      </c>
    </row>
    <row r="57" spans="1:18" ht="25.5" x14ac:dyDescent="0.2">
      <c r="A57" s="35" t="s">
        <v>50</v>
      </c>
      <c r="E57" s="36" t="s">
        <v>138</v>
      </c>
    </row>
    <row r="58" spans="1:18" ht="38.25" x14ac:dyDescent="0.2">
      <c r="A58" s="37" t="s">
        <v>52</v>
      </c>
      <c r="E58" s="38" t="s">
        <v>139</v>
      </c>
    </row>
    <row r="59" spans="1:18" ht="51" x14ac:dyDescent="0.2">
      <c r="A59" t="s">
        <v>53</v>
      </c>
      <c r="E59" s="36" t="s">
        <v>135</v>
      </c>
    </row>
    <row r="60" spans="1:18" x14ac:dyDescent="0.2">
      <c r="A60" s="25" t="s">
        <v>45</v>
      </c>
      <c r="B60" s="29" t="s">
        <v>140</v>
      </c>
      <c r="C60" s="29" t="s">
        <v>141</v>
      </c>
      <c r="D60" s="25" t="s">
        <v>47</v>
      </c>
      <c r="E60" s="30" t="s">
        <v>142</v>
      </c>
      <c r="F60" s="31" t="s">
        <v>108</v>
      </c>
      <c r="G60" s="32">
        <v>126</v>
      </c>
      <c r="H60" s="33">
        <v>0</v>
      </c>
      <c r="I60" s="34">
        <f>ROUND(ROUND(H60,2)*ROUND(G60,3),2)</f>
        <v>0</v>
      </c>
      <c r="O60">
        <f>(I60*21)/100</f>
        <v>0</v>
      </c>
      <c r="P60" t="s">
        <v>23</v>
      </c>
    </row>
    <row r="61" spans="1:18" ht="25.5" x14ac:dyDescent="0.2">
      <c r="A61" s="35" t="s">
        <v>50</v>
      </c>
      <c r="E61" s="36" t="s">
        <v>143</v>
      </c>
    </row>
    <row r="62" spans="1:18" ht="38.25" x14ac:dyDescent="0.2">
      <c r="A62" s="37" t="s">
        <v>52</v>
      </c>
      <c r="E62" s="38" t="s">
        <v>144</v>
      </c>
    </row>
    <row r="63" spans="1:18" ht="51" x14ac:dyDescent="0.2">
      <c r="A63" t="s">
        <v>53</v>
      </c>
      <c r="E63" s="36" t="s">
        <v>135</v>
      </c>
    </row>
    <row r="64" spans="1:18" x14ac:dyDescent="0.2">
      <c r="A64" s="25" t="s">
        <v>45</v>
      </c>
      <c r="B64" s="29" t="s">
        <v>145</v>
      </c>
      <c r="C64" s="29" t="s">
        <v>146</v>
      </c>
      <c r="D64" s="25" t="s">
        <v>47</v>
      </c>
      <c r="E64" s="30" t="s">
        <v>147</v>
      </c>
      <c r="F64" s="31" t="s">
        <v>108</v>
      </c>
      <c r="G64" s="32">
        <v>3230</v>
      </c>
      <c r="H64" s="33">
        <v>0</v>
      </c>
      <c r="I64" s="34">
        <f>ROUND(ROUND(H64,2)*ROUND(G64,3),2)</f>
        <v>0</v>
      </c>
      <c r="O64">
        <f>(I64*21)/100</f>
        <v>0</v>
      </c>
      <c r="P64" t="s">
        <v>23</v>
      </c>
    </row>
    <row r="65" spans="1:18" x14ac:dyDescent="0.2">
      <c r="A65" s="35" t="s">
        <v>50</v>
      </c>
      <c r="E65" s="36" t="s">
        <v>119</v>
      </c>
    </row>
    <row r="66" spans="1:18" ht="102" x14ac:dyDescent="0.2">
      <c r="A66" s="37" t="s">
        <v>52</v>
      </c>
      <c r="E66" s="38" t="s">
        <v>148</v>
      </c>
    </row>
    <row r="67" spans="1:18" ht="89.25" x14ac:dyDescent="0.2">
      <c r="A67" t="s">
        <v>53</v>
      </c>
      <c r="E67" s="36" t="s">
        <v>149</v>
      </c>
    </row>
    <row r="68" spans="1:18" x14ac:dyDescent="0.2">
      <c r="A68" s="25" t="s">
        <v>45</v>
      </c>
      <c r="B68" s="29" t="s">
        <v>150</v>
      </c>
      <c r="C68" s="29" t="s">
        <v>151</v>
      </c>
      <c r="D68" s="25" t="s">
        <v>47</v>
      </c>
      <c r="E68" s="30" t="s">
        <v>152</v>
      </c>
      <c r="F68" s="31" t="s">
        <v>108</v>
      </c>
      <c r="G68" s="32">
        <v>831</v>
      </c>
      <c r="H68" s="33">
        <v>0</v>
      </c>
      <c r="I68" s="34">
        <f>ROUND(ROUND(H68,2)*ROUND(G68,3),2)</f>
        <v>0</v>
      </c>
      <c r="O68">
        <f>(I68*21)/100</f>
        <v>0</v>
      </c>
      <c r="P68" t="s">
        <v>23</v>
      </c>
    </row>
    <row r="69" spans="1:18" x14ac:dyDescent="0.2">
      <c r="A69" s="35" t="s">
        <v>50</v>
      </c>
      <c r="E69" s="36" t="s">
        <v>119</v>
      </c>
    </row>
    <row r="70" spans="1:18" x14ac:dyDescent="0.2">
      <c r="A70" s="37" t="s">
        <v>52</v>
      </c>
      <c r="E70" s="38" t="s">
        <v>153</v>
      </c>
    </row>
    <row r="71" spans="1:18" ht="38.25" x14ac:dyDescent="0.2">
      <c r="A71" t="s">
        <v>53</v>
      </c>
      <c r="E71" s="36" t="s">
        <v>154</v>
      </c>
    </row>
    <row r="72" spans="1:18" x14ac:dyDescent="0.2">
      <c r="A72" s="25" t="s">
        <v>45</v>
      </c>
      <c r="B72" s="29" t="s">
        <v>155</v>
      </c>
      <c r="C72" s="29" t="s">
        <v>156</v>
      </c>
      <c r="D72" s="25" t="s">
        <v>47</v>
      </c>
      <c r="E72" s="30" t="s">
        <v>157</v>
      </c>
      <c r="F72" s="31" t="s">
        <v>108</v>
      </c>
      <c r="G72" s="32">
        <v>3120</v>
      </c>
      <c r="H72" s="33">
        <v>0</v>
      </c>
      <c r="I72" s="34">
        <f>ROUND(ROUND(H72,2)*ROUND(G72,3),2)</f>
        <v>0</v>
      </c>
      <c r="O72">
        <f>(I72*21)/100</f>
        <v>0</v>
      </c>
      <c r="P72" t="s">
        <v>23</v>
      </c>
    </row>
    <row r="73" spans="1:18" x14ac:dyDescent="0.2">
      <c r="A73" s="35" t="s">
        <v>50</v>
      </c>
      <c r="E73" s="36" t="s">
        <v>119</v>
      </c>
    </row>
    <row r="74" spans="1:18" ht="102" x14ac:dyDescent="0.2">
      <c r="A74" s="37" t="s">
        <v>52</v>
      </c>
      <c r="E74" s="38" t="s">
        <v>158</v>
      </c>
    </row>
    <row r="75" spans="1:18" ht="51" x14ac:dyDescent="0.2">
      <c r="A75" t="s">
        <v>53</v>
      </c>
      <c r="E75" s="36" t="s">
        <v>159</v>
      </c>
    </row>
    <row r="76" spans="1:18" x14ac:dyDescent="0.2">
      <c r="A76" s="25" t="s">
        <v>45</v>
      </c>
      <c r="B76" s="29" t="s">
        <v>160</v>
      </c>
      <c r="C76" s="29" t="s">
        <v>161</v>
      </c>
      <c r="D76" s="25" t="s">
        <v>47</v>
      </c>
      <c r="E76" s="30" t="s">
        <v>162</v>
      </c>
      <c r="F76" s="31" t="s">
        <v>163</v>
      </c>
      <c r="G76" s="32">
        <v>31.5</v>
      </c>
      <c r="H76" s="33">
        <v>0</v>
      </c>
      <c r="I76" s="34">
        <f>ROUND(ROUND(H76,2)*ROUND(G76,3),2)</f>
        <v>0</v>
      </c>
      <c r="O76">
        <f>(I76*21)/100</f>
        <v>0</v>
      </c>
      <c r="P76" t="s">
        <v>23</v>
      </c>
    </row>
    <row r="77" spans="1:18" x14ac:dyDescent="0.2">
      <c r="A77" s="35" t="s">
        <v>50</v>
      </c>
      <c r="E77" s="36" t="s">
        <v>119</v>
      </c>
    </row>
    <row r="78" spans="1:18" ht="25.5" x14ac:dyDescent="0.2">
      <c r="A78" s="37" t="s">
        <v>52</v>
      </c>
      <c r="E78" s="38" t="s">
        <v>164</v>
      </c>
    </row>
    <row r="79" spans="1:18" ht="38.25" x14ac:dyDescent="0.2">
      <c r="A79" t="s">
        <v>53</v>
      </c>
      <c r="E79" s="36" t="s">
        <v>165</v>
      </c>
    </row>
    <row r="80" spans="1:18" ht="12.75" customHeight="1" x14ac:dyDescent="0.2">
      <c r="A80" s="12" t="s">
        <v>43</v>
      </c>
      <c r="B80" s="12"/>
      <c r="C80" s="40" t="s">
        <v>40</v>
      </c>
      <c r="D80" s="12"/>
      <c r="E80" s="27" t="s">
        <v>166</v>
      </c>
      <c r="F80" s="12"/>
      <c r="G80" s="12"/>
      <c r="H80" s="12"/>
      <c r="I80" s="41">
        <f>0+Q80</f>
        <v>0</v>
      </c>
      <c r="O80">
        <f>0+R80</f>
        <v>0</v>
      </c>
      <c r="Q80">
        <f>0+I81</f>
        <v>0</v>
      </c>
      <c r="R80">
        <f>0+O81</f>
        <v>0</v>
      </c>
    </row>
    <row r="81" spans="1:16" x14ac:dyDescent="0.2">
      <c r="A81" s="25" t="s">
        <v>45</v>
      </c>
      <c r="B81" s="29" t="s">
        <v>167</v>
      </c>
      <c r="C81" s="29" t="s">
        <v>168</v>
      </c>
      <c r="D81" s="25" t="s">
        <v>47</v>
      </c>
      <c r="E81" s="30" t="s">
        <v>169</v>
      </c>
      <c r="F81" s="31" t="s">
        <v>163</v>
      </c>
      <c r="G81" s="32">
        <v>31.5</v>
      </c>
      <c r="H81" s="33">
        <v>0</v>
      </c>
      <c r="I81" s="34">
        <f>ROUND(ROUND(H81,2)*ROUND(G81,3),2)</f>
        <v>0</v>
      </c>
      <c r="O81">
        <f>(I81*21)/100</f>
        <v>0</v>
      </c>
      <c r="P81" t="s">
        <v>23</v>
      </c>
    </row>
    <row r="82" spans="1:16" x14ac:dyDescent="0.2">
      <c r="A82" s="35" t="s">
        <v>50</v>
      </c>
      <c r="E82" s="36" t="s">
        <v>119</v>
      </c>
    </row>
    <row r="83" spans="1:16" ht="25.5" x14ac:dyDescent="0.2">
      <c r="A83" s="37" t="s">
        <v>52</v>
      </c>
      <c r="E83" s="38" t="s">
        <v>164</v>
      </c>
    </row>
    <row r="84" spans="1:16" ht="25.5" x14ac:dyDescent="0.2">
      <c r="A84" t="s">
        <v>53</v>
      </c>
      <c r="E84" s="36" t="s">
        <v>170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51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0+O9+O18+O27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175</v>
      </c>
      <c r="I3" s="39">
        <f>0+I9+I18+I27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7" t="s">
        <v>171</v>
      </c>
      <c r="C4" s="4" t="s">
        <v>172</v>
      </c>
      <c r="D4" s="7"/>
      <c r="E4" s="18" t="s">
        <v>173</v>
      </c>
      <c r="F4" s="8"/>
      <c r="G4" s="8"/>
      <c r="H4" s="16"/>
      <c r="I4" s="16"/>
      <c r="O4" t="s">
        <v>20</v>
      </c>
      <c r="P4" t="s">
        <v>23</v>
      </c>
    </row>
    <row r="5" spans="1:18" ht="12.75" customHeight="1" x14ac:dyDescent="0.25">
      <c r="A5" t="s">
        <v>174</v>
      </c>
      <c r="B5" s="20" t="s">
        <v>18</v>
      </c>
      <c r="C5" s="3" t="s">
        <v>175</v>
      </c>
      <c r="D5" s="2"/>
      <c r="E5" s="21" t="s">
        <v>176</v>
      </c>
      <c r="F5" s="12"/>
      <c r="G5" s="12"/>
      <c r="H5" s="12"/>
      <c r="I5" s="12"/>
      <c r="O5" t="s">
        <v>21</v>
      </c>
      <c r="P5" t="s">
        <v>23</v>
      </c>
    </row>
    <row r="6" spans="1:18" ht="12.75" customHeight="1" x14ac:dyDescent="0.2">
      <c r="A6" s="1" t="s">
        <v>26</v>
      </c>
      <c r="B6" s="1" t="s">
        <v>28</v>
      </c>
      <c r="C6" s="1" t="s">
        <v>30</v>
      </c>
      <c r="D6" s="1" t="s">
        <v>31</v>
      </c>
      <c r="E6" s="1" t="s">
        <v>32</v>
      </c>
      <c r="F6" s="1" t="s">
        <v>34</v>
      </c>
      <c r="G6" s="1" t="s">
        <v>36</v>
      </c>
      <c r="H6" s="1" t="s">
        <v>38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39</v>
      </c>
      <c r="I7" s="19" t="s">
        <v>41</v>
      </c>
    </row>
    <row r="8" spans="1:18" ht="12.75" customHeight="1" x14ac:dyDescent="0.2">
      <c r="A8" s="19" t="s">
        <v>27</v>
      </c>
      <c r="B8" s="19" t="s">
        <v>29</v>
      </c>
      <c r="C8" s="19" t="s">
        <v>23</v>
      </c>
      <c r="D8" s="19" t="s">
        <v>22</v>
      </c>
      <c r="E8" s="19" t="s">
        <v>33</v>
      </c>
      <c r="F8" s="19" t="s">
        <v>35</v>
      </c>
      <c r="G8" s="19" t="s">
        <v>37</v>
      </c>
      <c r="H8" s="19" t="s">
        <v>40</v>
      </c>
      <c r="I8" s="19" t="s">
        <v>42</v>
      </c>
    </row>
    <row r="9" spans="1:18" ht="12.75" customHeight="1" x14ac:dyDescent="0.2">
      <c r="A9" s="22" t="s">
        <v>43</v>
      </c>
      <c r="B9" s="22"/>
      <c r="C9" s="26" t="s">
        <v>27</v>
      </c>
      <c r="D9" s="22"/>
      <c r="E9" s="27" t="s">
        <v>44</v>
      </c>
      <c r="F9" s="22"/>
      <c r="G9" s="22"/>
      <c r="H9" s="22"/>
      <c r="I9" s="28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25" t="s">
        <v>45</v>
      </c>
      <c r="B10" s="29" t="s">
        <v>29</v>
      </c>
      <c r="C10" s="29" t="s">
        <v>77</v>
      </c>
      <c r="D10" s="25" t="s">
        <v>47</v>
      </c>
      <c r="E10" s="30" t="s">
        <v>78</v>
      </c>
      <c r="F10" s="31" t="s">
        <v>79</v>
      </c>
      <c r="G10" s="32">
        <v>171.09899999999999</v>
      </c>
      <c r="H10" s="33">
        <v>0</v>
      </c>
      <c r="I10" s="34">
        <f>ROUND(ROUND(H10,2)*ROUND(G10,3),2)</f>
        <v>0</v>
      </c>
      <c r="O10">
        <f>(I10*21)/100</f>
        <v>0</v>
      </c>
      <c r="P10" t="s">
        <v>23</v>
      </c>
    </row>
    <row r="11" spans="1:18" x14ac:dyDescent="0.2">
      <c r="A11" s="35" t="s">
        <v>50</v>
      </c>
      <c r="E11" s="36" t="s">
        <v>80</v>
      </c>
    </row>
    <row r="12" spans="1:18" ht="51" x14ac:dyDescent="0.2">
      <c r="A12" s="37" t="s">
        <v>52</v>
      </c>
      <c r="E12" s="38" t="s">
        <v>178</v>
      </c>
    </row>
    <row r="13" spans="1:18" ht="25.5" x14ac:dyDescent="0.2">
      <c r="A13" t="s">
        <v>53</v>
      </c>
      <c r="E13" s="36" t="s">
        <v>82</v>
      </c>
    </row>
    <row r="14" spans="1:18" x14ac:dyDescent="0.2">
      <c r="A14" s="25" t="s">
        <v>45</v>
      </c>
      <c r="B14" s="29" t="s">
        <v>23</v>
      </c>
      <c r="C14" s="29" t="s">
        <v>179</v>
      </c>
      <c r="D14" s="25" t="s">
        <v>47</v>
      </c>
      <c r="E14" s="30" t="s">
        <v>180</v>
      </c>
      <c r="F14" s="31" t="s">
        <v>79</v>
      </c>
      <c r="G14" s="32">
        <v>15.45</v>
      </c>
      <c r="H14" s="33">
        <v>0</v>
      </c>
      <c r="I14" s="34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35" t="s">
        <v>50</v>
      </c>
      <c r="E15" s="36" t="s">
        <v>181</v>
      </c>
    </row>
    <row r="16" spans="1:18" ht="51" x14ac:dyDescent="0.2">
      <c r="A16" s="37" t="s">
        <v>52</v>
      </c>
      <c r="E16" s="38" t="s">
        <v>182</v>
      </c>
    </row>
    <row r="17" spans="1:18" ht="25.5" x14ac:dyDescent="0.2">
      <c r="A17" t="s">
        <v>53</v>
      </c>
      <c r="E17" s="36" t="s">
        <v>82</v>
      </c>
    </row>
    <row r="18" spans="1:18" ht="12.75" customHeight="1" x14ac:dyDescent="0.2">
      <c r="A18" s="12" t="s">
        <v>43</v>
      </c>
      <c r="B18" s="12"/>
      <c r="C18" s="40" t="s">
        <v>29</v>
      </c>
      <c r="D18" s="12"/>
      <c r="E18" s="27" t="s">
        <v>91</v>
      </c>
      <c r="F18" s="12"/>
      <c r="G18" s="12"/>
      <c r="H18" s="12"/>
      <c r="I18" s="41">
        <f>0+Q18</f>
        <v>0</v>
      </c>
      <c r="O18">
        <f>0+R18</f>
        <v>0</v>
      </c>
      <c r="Q18">
        <f>0+I19+I23</f>
        <v>0</v>
      </c>
      <c r="R18">
        <f>0+O19+O23</f>
        <v>0</v>
      </c>
    </row>
    <row r="19" spans="1:18" x14ac:dyDescent="0.2">
      <c r="A19" s="25" t="s">
        <v>45</v>
      </c>
      <c r="B19" s="29" t="s">
        <v>22</v>
      </c>
      <c r="C19" s="29" t="s">
        <v>183</v>
      </c>
      <c r="D19" s="25" t="s">
        <v>47</v>
      </c>
      <c r="E19" s="30" t="s">
        <v>184</v>
      </c>
      <c r="F19" s="31" t="s">
        <v>163</v>
      </c>
      <c r="G19" s="32">
        <v>673</v>
      </c>
      <c r="H19" s="33">
        <v>0</v>
      </c>
      <c r="I19" s="34">
        <f>ROUND(ROUND(H19,2)*ROUND(G19,3),2)</f>
        <v>0</v>
      </c>
      <c r="O19">
        <f>(I19*21)/100</f>
        <v>0</v>
      </c>
      <c r="P19" t="s">
        <v>23</v>
      </c>
    </row>
    <row r="20" spans="1:18" ht="25.5" x14ac:dyDescent="0.2">
      <c r="A20" s="35" t="s">
        <v>50</v>
      </c>
      <c r="E20" s="36" t="s">
        <v>185</v>
      </c>
    </row>
    <row r="21" spans="1:18" ht="89.25" x14ac:dyDescent="0.2">
      <c r="A21" s="37" t="s">
        <v>52</v>
      </c>
      <c r="E21" s="38" t="s">
        <v>186</v>
      </c>
    </row>
    <row r="22" spans="1:18" ht="63.75" x14ac:dyDescent="0.2">
      <c r="A22" t="s">
        <v>53</v>
      </c>
      <c r="E22" s="36" t="s">
        <v>110</v>
      </c>
    </row>
    <row r="23" spans="1:18" x14ac:dyDescent="0.2">
      <c r="A23" s="25" t="s">
        <v>45</v>
      </c>
      <c r="B23" s="29" t="s">
        <v>33</v>
      </c>
      <c r="C23" s="29" t="s">
        <v>187</v>
      </c>
      <c r="D23" s="25" t="s">
        <v>47</v>
      </c>
      <c r="E23" s="30" t="s">
        <v>188</v>
      </c>
      <c r="F23" s="31" t="s">
        <v>163</v>
      </c>
      <c r="G23" s="32">
        <v>40.700000000000003</v>
      </c>
      <c r="H23" s="33">
        <v>0</v>
      </c>
      <c r="I23" s="34">
        <f>ROUND(ROUND(H23,2)*ROUND(G23,3),2)</f>
        <v>0</v>
      </c>
      <c r="O23">
        <f>(I23*21)/100</f>
        <v>0</v>
      </c>
      <c r="P23" t="s">
        <v>23</v>
      </c>
    </row>
    <row r="24" spans="1:18" ht="25.5" x14ac:dyDescent="0.2">
      <c r="A24" s="35" t="s">
        <v>50</v>
      </c>
      <c r="E24" s="36" t="s">
        <v>185</v>
      </c>
    </row>
    <row r="25" spans="1:18" ht="102" x14ac:dyDescent="0.2">
      <c r="A25" s="37" t="s">
        <v>52</v>
      </c>
      <c r="E25" s="38" t="s">
        <v>189</v>
      </c>
    </row>
    <row r="26" spans="1:18" ht="63.75" x14ac:dyDescent="0.2">
      <c r="A26" t="s">
        <v>53</v>
      </c>
      <c r="E26" s="36" t="s">
        <v>110</v>
      </c>
    </row>
    <row r="27" spans="1:18" ht="12.75" customHeight="1" x14ac:dyDescent="0.2">
      <c r="A27" s="12" t="s">
        <v>43</v>
      </c>
      <c r="B27" s="12"/>
      <c r="C27" s="40" t="s">
        <v>40</v>
      </c>
      <c r="D27" s="12"/>
      <c r="E27" s="27" t="s">
        <v>166</v>
      </c>
      <c r="F27" s="12"/>
      <c r="G27" s="12"/>
      <c r="H27" s="12"/>
      <c r="I27" s="41">
        <f>0+Q27</f>
        <v>0</v>
      </c>
      <c r="O27">
        <f>0+R27</f>
        <v>0</v>
      </c>
      <c r="Q27">
        <f>0+I28+I32+I36+I40+I44+I48</f>
        <v>0</v>
      </c>
      <c r="R27">
        <f>0+O28+O32+O36+O40+O44+O48</f>
        <v>0</v>
      </c>
    </row>
    <row r="28" spans="1:18" x14ac:dyDescent="0.2">
      <c r="A28" s="25" t="s">
        <v>45</v>
      </c>
      <c r="B28" s="29" t="s">
        <v>35</v>
      </c>
      <c r="C28" s="29" t="s">
        <v>190</v>
      </c>
      <c r="D28" s="25" t="s">
        <v>131</v>
      </c>
      <c r="E28" s="30" t="s">
        <v>191</v>
      </c>
      <c r="F28" s="31" t="s">
        <v>192</v>
      </c>
      <c r="G28" s="32">
        <v>1</v>
      </c>
      <c r="H28" s="33">
        <v>0</v>
      </c>
      <c r="I28" s="34">
        <f>ROUND(ROUND(H28,2)*ROUND(G28,3),2)</f>
        <v>0</v>
      </c>
      <c r="O28">
        <f>(I28*21)/100</f>
        <v>0</v>
      </c>
      <c r="P28" t="s">
        <v>23</v>
      </c>
    </row>
    <row r="29" spans="1:18" ht="25.5" x14ac:dyDescent="0.2">
      <c r="A29" s="35" t="s">
        <v>50</v>
      </c>
      <c r="E29" s="36" t="s">
        <v>193</v>
      </c>
    </row>
    <row r="30" spans="1:18" x14ac:dyDescent="0.2">
      <c r="A30" s="37" t="s">
        <v>52</v>
      </c>
      <c r="E30" s="38" t="s">
        <v>194</v>
      </c>
    </row>
    <row r="31" spans="1:18" ht="63.75" x14ac:dyDescent="0.2">
      <c r="A31" t="s">
        <v>53</v>
      </c>
      <c r="E31" s="36" t="s">
        <v>195</v>
      </c>
    </row>
    <row r="32" spans="1:18" x14ac:dyDescent="0.2">
      <c r="A32" s="25" t="s">
        <v>45</v>
      </c>
      <c r="B32" s="29" t="s">
        <v>37</v>
      </c>
      <c r="C32" s="29" t="s">
        <v>190</v>
      </c>
      <c r="D32" s="25" t="s">
        <v>137</v>
      </c>
      <c r="E32" s="30" t="s">
        <v>191</v>
      </c>
      <c r="F32" s="31" t="s">
        <v>192</v>
      </c>
      <c r="G32" s="32">
        <v>1</v>
      </c>
      <c r="H32" s="33">
        <v>0</v>
      </c>
      <c r="I32" s="34">
        <f>ROUND(ROUND(H32,2)*ROUND(G32,3),2)</f>
        <v>0</v>
      </c>
      <c r="O32">
        <f>(I32*21)/100</f>
        <v>0</v>
      </c>
      <c r="P32" t="s">
        <v>23</v>
      </c>
    </row>
    <row r="33" spans="1:16" ht="25.5" x14ac:dyDescent="0.2">
      <c r="A33" s="35" t="s">
        <v>50</v>
      </c>
      <c r="E33" s="36" t="s">
        <v>196</v>
      </c>
    </row>
    <row r="34" spans="1:16" x14ac:dyDescent="0.2">
      <c r="A34" s="37" t="s">
        <v>52</v>
      </c>
      <c r="E34" s="38" t="s">
        <v>197</v>
      </c>
    </row>
    <row r="35" spans="1:16" ht="63.75" x14ac:dyDescent="0.2">
      <c r="A35" t="s">
        <v>53</v>
      </c>
      <c r="E35" s="36" t="s">
        <v>195</v>
      </c>
    </row>
    <row r="36" spans="1:16" x14ac:dyDescent="0.2">
      <c r="A36" s="25" t="s">
        <v>45</v>
      </c>
      <c r="B36" s="29" t="s">
        <v>105</v>
      </c>
      <c r="C36" s="29" t="s">
        <v>198</v>
      </c>
      <c r="D36" s="25" t="s">
        <v>47</v>
      </c>
      <c r="E36" s="30" t="s">
        <v>199</v>
      </c>
      <c r="F36" s="31" t="s">
        <v>108</v>
      </c>
      <c r="G36" s="32">
        <v>18.45</v>
      </c>
      <c r="H36" s="33">
        <v>0</v>
      </c>
      <c r="I36" s="34">
        <f>ROUND(ROUND(H36,2)*ROUND(G36,3),2)</f>
        <v>0</v>
      </c>
      <c r="O36">
        <f>(I36*21)/100</f>
        <v>0</v>
      </c>
      <c r="P36" t="s">
        <v>23</v>
      </c>
    </row>
    <row r="37" spans="1:16" x14ac:dyDescent="0.2">
      <c r="A37" s="35" t="s">
        <v>50</v>
      </c>
      <c r="E37" s="36" t="s">
        <v>200</v>
      </c>
    </row>
    <row r="38" spans="1:16" ht="102" x14ac:dyDescent="0.2">
      <c r="A38" s="37" t="s">
        <v>52</v>
      </c>
      <c r="E38" s="38" t="s">
        <v>201</v>
      </c>
    </row>
    <row r="39" spans="1:16" ht="25.5" x14ac:dyDescent="0.2">
      <c r="A39" t="s">
        <v>53</v>
      </c>
      <c r="E39" s="36" t="s">
        <v>202</v>
      </c>
    </row>
    <row r="40" spans="1:16" x14ac:dyDescent="0.2">
      <c r="A40" s="25" t="s">
        <v>45</v>
      </c>
      <c r="B40" s="29" t="s">
        <v>111</v>
      </c>
      <c r="C40" s="29" t="s">
        <v>203</v>
      </c>
      <c r="D40" s="25" t="s">
        <v>47</v>
      </c>
      <c r="E40" s="30" t="s">
        <v>204</v>
      </c>
      <c r="F40" s="31" t="s">
        <v>79</v>
      </c>
      <c r="G40" s="32">
        <v>7.5</v>
      </c>
      <c r="H40" s="33">
        <v>0</v>
      </c>
      <c r="I40" s="34">
        <f>ROUND(ROUND(H40,2)*ROUND(G40,3),2)</f>
        <v>0</v>
      </c>
      <c r="O40">
        <f>(I40*21)/100</f>
        <v>0</v>
      </c>
      <c r="P40" t="s">
        <v>23</v>
      </c>
    </row>
    <row r="41" spans="1:16" ht="25.5" x14ac:dyDescent="0.2">
      <c r="A41" s="35" t="s">
        <v>50</v>
      </c>
      <c r="E41" s="36" t="s">
        <v>185</v>
      </c>
    </row>
    <row r="42" spans="1:16" ht="63.75" x14ac:dyDescent="0.2">
      <c r="A42" s="37" t="s">
        <v>52</v>
      </c>
      <c r="E42" s="38" t="s">
        <v>205</v>
      </c>
    </row>
    <row r="43" spans="1:16" ht="114.75" x14ac:dyDescent="0.2">
      <c r="A43" t="s">
        <v>53</v>
      </c>
      <c r="E43" s="36" t="s">
        <v>206</v>
      </c>
    </row>
    <row r="44" spans="1:16" x14ac:dyDescent="0.2">
      <c r="A44" s="25" t="s">
        <v>45</v>
      </c>
      <c r="B44" s="29" t="s">
        <v>40</v>
      </c>
      <c r="C44" s="29" t="s">
        <v>207</v>
      </c>
      <c r="D44" s="25" t="s">
        <v>47</v>
      </c>
      <c r="E44" s="30" t="s">
        <v>208</v>
      </c>
      <c r="F44" s="31" t="s">
        <v>163</v>
      </c>
      <c r="G44" s="32">
        <v>6</v>
      </c>
      <c r="H44" s="33">
        <v>0</v>
      </c>
      <c r="I44" s="34">
        <f>ROUND(ROUND(H44,2)*ROUND(G44,3),2)</f>
        <v>0</v>
      </c>
      <c r="O44">
        <f>(I44*21)/100</f>
        <v>0</v>
      </c>
      <c r="P44" t="s">
        <v>23</v>
      </c>
    </row>
    <row r="45" spans="1:16" ht="25.5" x14ac:dyDescent="0.2">
      <c r="A45" s="35" t="s">
        <v>50</v>
      </c>
      <c r="E45" s="36" t="s">
        <v>209</v>
      </c>
    </row>
    <row r="46" spans="1:16" ht="25.5" x14ac:dyDescent="0.2">
      <c r="A46" s="37" t="s">
        <v>52</v>
      </c>
      <c r="E46" s="38" t="s">
        <v>210</v>
      </c>
    </row>
    <row r="47" spans="1:16" ht="127.5" x14ac:dyDescent="0.2">
      <c r="A47" t="s">
        <v>53</v>
      </c>
      <c r="E47" s="36" t="s">
        <v>211</v>
      </c>
    </row>
    <row r="48" spans="1:16" x14ac:dyDescent="0.2">
      <c r="A48" s="25" t="s">
        <v>45</v>
      </c>
      <c r="B48" s="29" t="s">
        <v>42</v>
      </c>
      <c r="C48" s="29" t="s">
        <v>212</v>
      </c>
      <c r="D48" s="25" t="s">
        <v>47</v>
      </c>
      <c r="E48" s="30" t="s">
        <v>213</v>
      </c>
      <c r="F48" s="31" t="s">
        <v>163</v>
      </c>
      <c r="G48" s="32">
        <v>15.9</v>
      </c>
      <c r="H48" s="33">
        <v>0</v>
      </c>
      <c r="I48" s="34">
        <f>ROUND(ROUND(H48,2)*ROUND(G48,3),2)</f>
        <v>0</v>
      </c>
      <c r="O48">
        <f>(I48*21)/100</f>
        <v>0</v>
      </c>
      <c r="P48" t="s">
        <v>23</v>
      </c>
    </row>
    <row r="49" spans="1:5" ht="38.25" x14ac:dyDescent="0.2">
      <c r="A49" s="35" t="s">
        <v>50</v>
      </c>
      <c r="E49" s="36" t="s">
        <v>214</v>
      </c>
    </row>
    <row r="50" spans="1:5" ht="89.25" x14ac:dyDescent="0.2">
      <c r="A50" s="37" t="s">
        <v>52</v>
      </c>
      <c r="E50" s="38" t="s">
        <v>215</v>
      </c>
    </row>
    <row r="51" spans="1:5" ht="127.5" x14ac:dyDescent="0.2">
      <c r="A51" t="s">
        <v>53</v>
      </c>
      <c r="E51" s="36" t="s">
        <v>211</v>
      </c>
    </row>
  </sheetData>
  <sheetProtection sheet="1" objects="1" scenarios="1"/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52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0+O9+O14+O27+O32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216</v>
      </c>
      <c r="I3" s="39">
        <f>0+I9+I14+I27+I32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7" t="s">
        <v>171</v>
      </c>
      <c r="C4" s="4" t="s">
        <v>172</v>
      </c>
      <c r="D4" s="7"/>
      <c r="E4" s="18" t="s">
        <v>173</v>
      </c>
      <c r="F4" s="8"/>
      <c r="G4" s="8"/>
      <c r="H4" s="16"/>
      <c r="I4" s="16"/>
      <c r="O4" t="s">
        <v>20</v>
      </c>
      <c r="P4" t="s">
        <v>23</v>
      </c>
    </row>
    <row r="5" spans="1:18" ht="12.75" customHeight="1" x14ac:dyDescent="0.25">
      <c r="A5" t="s">
        <v>174</v>
      </c>
      <c r="B5" s="20" t="s">
        <v>18</v>
      </c>
      <c r="C5" s="3" t="s">
        <v>216</v>
      </c>
      <c r="D5" s="2"/>
      <c r="E5" s="21" t="s">
        <v>217</v>
      </c>
      <c r="F5" s="12"/>
      <c r="G5" s="12"/>
      <c r="H5" s="12"/>
      <c r="I5" s="12"/>
      <c r="O5" t="s">
        <v>21</v>
      </c>
      <c r="P5" t="s">
        <v>23</v>
      </c>
    </row>
    <row r="6" spans="1:18" ht="12.75" customHeight="1" x14ac:dyDescent="0.2">
      <c r="A6" s="1" t="s">
        <v>26</v>
      </c>
      <c r="B6" s="1" t="s">
        <v>28</v>
      </c>
      <c r="C6" s="1" t="s">
        <v>30</v>
      </c>
      <c r="D6" s="1" t="s">
        <v>31</v>
      </c>
      <c r="E6" s="1" t="s">
        <v>32</v>
      </c>
      <c r="F6" s="1" t="s">
        <v>34</v>
      </c>
      <c r="G6" s="1" t="s">
        <v>36</v>
      </c>
      <c r="H6" s="1" t="s">
        <v>38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39</v>
      </c>
      <c r="I7" s="19" t="s">
        <v>41</v>
      </c>
    </row>
    <row r="8" spans="1:18" ht="12.75" customHeight="1" x14ac:dyDescent="0.2">
      <c r="A8" s="19" t="s">
        <v>27</v>
      </c>
      <c r="B8" s="19" t="s">
        <v>29</v>
      </c>
      <c r="C8" s="19" t="s">
        <v>23</v>
      </c>
      <c r="D8" s="19" t="s">
        <v>22</v>
      </c>
      <c r="E8" s="19" t="s">
        <v>33</v>
      </c>
      <c r="F8" s="19" t="s">
        <v>35</v>
      </c>
      <c r="G8" s="19" t="s">
        <v>37</v>
      </c>
      <c r="H8" s="19" t="s">
        <v>40</v>
      </c>
      <c r="I8" s="19" t="s">
        <v>42</v>
      </c>
    </row>
    <row r="9" spans="1:18" ht="12.75" customHeight="1" x14ac:dyDescent="0.2">
      <c r="A9" s="22" t="s">
        <v>43</v>
      </c>
      <c r="B9" s="22"/>
      <c r="C9" s="26" t="s">
        <v>27</v>
      </c>
      <c r="D9" s="22"/>
      <c r="E9" s="27" t="s">
        <v>44</v>
      </c>
      <c r="F9" s="22"/>
      <c r="G9" s="22"/>
      <c r="H9" s="22"/>
      <c r="I9" s="28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5" t="s">
        <v>45</v>
      </c>
      <c r="B10" s="29" t="s">
        <v>29</v>
      </c>
      <c r="C10" s="29" t="s">
        <v>77</v>
      </c>
      <c r="D10" s="25" t="s">
        <v>47</v>
      </c>
      <c r="E10" s="30" t="s">
        <v>78</v>
      </c>
      <c r="F10" s="31" t="s">
        <v>79</v>
      </c>
      <c r="G10" s="32">
        <v>82.5</v>
      </c>
      <c r="H10" s="33">
        <v>0</v>
      </c>
      <c r="I10" s="34">
        <f>ROUND(ROUND(H10,2)*ROUND(G10,3),2)</f>
        <v>0</v>
      </c>
      <c r="O10">
        <f>(I10*21)/100</f>
        <v>0</v>
      </c>
      <c r="P10" t="s">
        <v>23</v>
      </c>
    </row>
    <row r="11" spans="1:18" x14ac:dyDescent="0.2">
      <c r="A11" s="35" t="s">
        <v>50</v>
      </c>
      <c r="E11" s="36" t="s">
        <v>80</v>
      </c>
    </row>
    <row r="12" spans="1:18" ht="51" x14ac:dyDescent="0.2">
      <c r="A12" s="37" t="s">
        <v>52</v>
      </c>
      <c r="E12" s="38" t="s">
        <v>219</v>
      </c>
    </row>
    <row r="13" spans="1:18" ht="25.5" x14ac:dyDescent="0.2">
      <c r="A13" t="s">
        <v>53</v>
      </c>
      <c r="E13" s="36" t="s">
        <v>82</v>
      </c>
    </row>
    <row r="14" spans="1:18" ht="12.75" customHeight="1" x14ac:dyDescent="0.2">
      <c r="A14" s="12" t="s">
        <v>43</v>
      </c>
      <c r="B14" s="12"/>
      <c r="C14" s="40" t="s">
        <v>29</v>
      </c>
      <c r="D14" s="12"/>
      <c r="E14" s="27" t="s">
        <v>91</v>
      </c>
      <c r="F14" s="12"/>
      <c r="G14" s="12"/>
      <c r="H14" s="12"/>
      <c r="I14" s="41">
        <f>0+Q14</f>
        <v>0</v>
      </c>
      <c r="O14">
        <f>0+R14</f>
        <v>0</v>
      </c>
      <c r="Q14">
        <f>0+I15+I19+I23</f>
        <v>0</v>
      </c>
      <c r="R14">
        <f>0+O15+O19+O23</f>
        <v>0</v>
      </c>
    </row>
    <row r="15" spans="1:18" ht="25.5" x14ac:dyDescent="0.2">
      <c r="A15" s="25" t="s">
        <v>45</v>
      </c>
      <c r="B15" s="29" t="s">
        <v>23</v>
      </c>
      <c r="C15" s="29" t="s">
        <v>92</v>
      </c>
      <c r="D15" s="25" t="s">
        <v>47</v>
      </c>
      <c r="E15" s="30" t="s">
        <v>93</v>
      </c>
      <c r="F15" s="31" t="s">
        <v>79</v>
      </c>
      <c r="G15" s="32">
        <v>19.5</v>
      </c>
      <c r="H15" s="33">
        <v>0</v>
      </c>
      <c r="I15" s="34">
        <f>ROUND(ROUND(H15,2)*ROUND(G15,3),2)</f>
        <v>0</v>
      </c>
      <c r="O15">
        <f>(I15*21)/100</f>
        <v>0</v>
      </c>
      <c r="P15" t="s">
        <v>23</v>
      </c>
    </row>
    <row r="16" spans="1:18" ht="38.25" x14ac:dyDescent="0.2">
      <c r="A16" s="35" t="s">
        <v>50</v>
      </c>
      <c r="E16" s="36" t="s">
        <v>94</v>
      </c>
    </row>
    <row r="17" spans="1:18" ht="25.5" x14ac:dyDescent="0.2">
      <c r="A17" s="37" t="s">
        <v>52</v>
      </c>
      <c r="E17" s="38" t="s">
        <v>220</v>
      </c>
    </row>
    <row r="18" spans="1:18" ht="63.75" x14ac:dyDescent="0.2">
      <c r="A18" t="s">
        <v>53</v>
      </c>
      <c r="E18" s="36" t="s">
        <v>96</v>
      </c>
    </row>
    <row r="19" spans="1:18" x14ac:dyDescent="0.2">
      <c r="A19" s="25" t="s">
        <v>45</v>
      </c>
      <c r="B19" s="29" t="s">
        <v>22</v>
      </c>
      <c r="C19" s="29" t="s">
        <v>100</v>
      </c>
      <c r="D19" s="25" t="s">
        <v>47</v>
      </c>
      <c r="E19" s="30" t="s">
        <v>101</v>
      </c>
      <c r="F19" s="31" t="s">
        <v>79</v>
      </c>
      <c r="G19" s="32">
        <v>63</v>
      </c>
      <c r="H19" s="33">
        <v>0</v>
      </c>
      <c r="I19" s="34">
        <f>ROUND(ROUND(H19,2)*ROUND(G19,3),2)</f>
        <v>0</v>
      </c>
      <c r="O19">
        <f>(I19*21)/100</f>
        <v>0</v>
      </c>
      <c r="P19" t="s">
        <v>23</v>
      </c>
    </row>
    <row r="20" spans="1:18" ht="25.5" x14ac:dyDescent="0.2">
      <c r="A20" s="35" t="s">
        <v>50</v>
      </c>
      <c r="E20" s="36" t="s">
        <v>102</v>
      </c>
    </row>
    <row r="21" spans="1:18" ht="89.25" x14ac:dyDescent="0.2">
      <c r="A21" s="37" t="s">
        <v>52</v>
      </c>
      <c r="E21" s="38" t="s">
        <v>221</v>
      </c>
    </row>
    <row r="22" spans="1:18" ht="369.75" x14ac:dyDescent="0.2">
      <c r="A22" t="s">
        <v>53</v>
      </c>
      <c r="E22" s="36" t="s">
        <v>104</v>
      </c>
    </row>
    <row r="23" spans="1:18" x14ac:dyDescent="0.2">
      <c r="A23" s="25" t="s">
        <v>45</v>
      </c>
      <c r="B23" s="29" t="s">
        <v>33</v>
      </c>
      <c r="C23" s="29" t="s">
        <v>112</v>
      </c>
      <c r="D23" s="25" t="s">
        <v>47</v>
      </c>
      <c r="E23" s="30" t="s">
        <v>113</v>
      </c>
      <c r="F23" s="31" t="s">
        <v>79</v>
      </c>
      <c r="G23" s="32">
        <v>63</v>
      </c>
      <c r="H23" s="33">
        <v>0</v>
      </c>
      <c r="I23" s="34">
        <f>ROUND(ROUND(H23,2)*ROUND(G23,3),2)</f>
        <v>0</v>
      </c>
      <c r="O23">
        <f>(I23*21)/100</f>
        <v>0</v>
      </c>
      <c r="P23" t="s">
        <v>23</v>
      </c>
    </row>
    <row r="24" spans="1:18" x14ac:dyDescent="0.2">
      <c r="A24" s="35" t="s">
        <v>50</v>
      </c>
      <c r="E24" s="36" t="s">
        <v>114</v>
      </c>
    </row>
    <row r="25" spans="1:18" ht="25.5" x14ac:dyDescent="0.2">
      <c r="A25" s="37" t="s">
        <v>52</v>
      </c>
      <c r="E25" s="38" t="s">
        <v>222</v>
      </c>
    </row>
    <row r="26" spans="1:18" ht="191.25" x14ac:dyDescent="0.2">
      <c r="A26" t="s">
        <v>53</v>
      </c>
      <c r="E26" s="36" t="s">
        <v>116</v>
      </c>
    </row>
    <row r="27" spans="1:18" ht="12.75" customHeight="1" x14ac:dyDescent="0.2">
      <c r="A27" s="12" t="s">
        <v>43</v>
      </c>
      <c r="B27" s="12"/>
      <c r="C27" s="40" t="s">
        <v>23</v>
      </c>
      <c r="D27" s="12"/>
      <c r="E27" s="27" t="s">
        <v>122</v>
      </c>
      <c r="F27" s="12"/>
      <c r="G27" s="12"/>
      <c r="H27" s="12"/>
      <c r="I27" s="41">
        <f>0+Q27</f>
        <v>0</v>
      </c>
      <c r="O27">
        <f>0+R27</f>
        <v>0</v>
      </c>
      <c r="Q27">
        <f>0+I28</f>
        <v>0</v>
      </c>
      <c r="R27">
        <f>0+O28</f>
        <v>0</v>
      </c>
    </row>
    <row r="28" spans="1:18" x14ac:dyDescent="0.2">
      <c r="A28" s="25" t="s">
        <v>45</v>
      </c>
      <c r="B28" s="29" t="s">
        <v>35</v>
      </c>
      <c r="C28" s="29" t="s">
        <v>123</v>
      </c>
      <c r="D28" s="25" t="s">
        <v>47</v>
      </c>
      <c r="E28" s="30" t="s">
        <v>124</v>
      </c>
      <c r="F28" s="31" t="s">
        <v>79</v>
      </c>
      <c r="G28" s="32">
        <v>43.5</v>
      </c>
      <c r="H28" s="33">
        <v>0</v>
      </c>
      <c r="I28" s="34">
        <f>ROUND(ROUND(H28,2)*ROUND(G28,3),2)</f>
        <v>0</v>
      </c>
      <c r="O28">
        <f>(I28*21)/100</f>
        <v>0</v>
      </c>
      <c r="P28" t="s">
        <v>23</v>
      </c>
    </row>
    <row r="29" spans="1:18" ht="25.5" x14ac:dyDescent="0.2">
      <c r="A29" s="35" t="s">
        <v>50</v>
      </c>
      <c r="E29" s="36" t="s">
        <v>125</v>
      </c>
    </row>
    <row r="30" spans="1:18" ht="25.5" x14ac:dyDescent="0.2">
      <c r="A30" s="37" t="s">
        <v>52</v>
      </c>
      <c r="E30" s="38" t="s">
        <v>223</v>
      </c>
    </row>
    <row r="31" spans="1:18" ht="38.25" x14ac:dyDescent="0.2">
      <c r="A31" t="s">
        <v>53</v>
      </c>
      <c r="E31" s="36" t="s">
        <v>127</v>
      </c>
    </row>
    <row r="32" spans="1:18" ht="12.75" customHeight="1" x14ac:dyDescent="0.2">
      <c r="A32" s="12" t="s">
        <v>43</v>
      </c>
      <c r="B32" s="12"/>
      <c r="C32" s="40" t="s">
        <v>35</v>
      </c>
      <c r="D32" s="12"/>
      <c r="E32" s="27" t="s">
        <v>128</v>
      </c>
      <c r="F32" s="12"/>
      <c r="G32" s="12"/>
      <c r="H32" s="12"/>
      <c r="I32" s="41">
        <f>0+Q32</f>
        <v>0</v>
      </c>
      <c r="O32">
        <f>0+R32</f>
        <v>0</v>
      </c>
      <c r="Q32">
        <f>0+I33+I37+I41+I45+I49</f>
        <v>0</v>
      </c>
      <c r="R32">
        <f>0+O33+O37+O41+O45+O49</f>
        <v>0</v>
      </c>
    </row>
    <row r="33" spans="1:16" x14ac:dyDescent="0.2">
      <c r="A33" s="25" t="s">
        <v>45</v>
      </c>
      <c r="B33" s="29" t="s">
        <v>37</v>
      </c>
      <c r="C33" s="29" t="s">
        <v>130</v>
      </c>
      <c r="D33" s="25" t="s">
        <v>137</v>
      </c>
      <c r="E33" s="30" t="s">
        <v>132</v>
      </c>
      <c r="F33" s="31" t="s">
        <v>79</v>
      </c>
      <c r="G33" s="32">
        <v>12.96</v>
      </c>
      <c r="H33" s="33">
        <v>0</v>
      </c>
      <c r="I33" s="34">
        <f>ROUND(ROUND(H33,2)*ROUND(G33,3),2)</f>
        <v>0</v>
      </c>
      <c r="O33">
        <f>(I33*21)/100</f>
        <v>0</v>
      </c>
      <c r="P33" t="s">
        <v>23</v>
      </c>
    </row>
    <row r="34" spans="1:16" ht="25.5" x14ac:dyDescent="0.2">
      <c r="A34" s="35" t="s">
        <v>50</v>
      </c>
      <c r="E34" s="36" t="s">
        <v>138</v>
      </c>
    </row>
    <row r="35" spans="1:16" ht="25.5" x14ac:dyDescent="0.2">
      <c r="A35" s="37" t="s">
        <v>52</v>
      </c>
      <c r="E35" s="38" t="s">
        <v>224</v>
      </c>
    </row>
    <row r="36" spans="1:16" ht="51" x14ac:dyDescent="0.2">
      <c r="A36" t="s">
        <v>53</v>
      </c>
      <c r="E36" s="36" t="s">
        <v>135</v>
      </c>
    </row>
    <row r="37" spans="1:16" x14ac:dyDescent="0.2">
      <c r="A37" s="25" t="s">
        <v>45</v>
      </c>
      <c r="B37" s="29" t="s">
        <v>105</v>
      </c>
      <c r="C37" s="29" t="s">
        <v>141</v>
      </c>
      <c r="D37" s="25" t="s">
        <v>47</v>
      </c>
      <c r="E37" s="30" t="s">
        <v>142</v>
      </c>
      <c r="F37" s="31" t="s">
        <v>108</v>
      </c>
      <c r="G37" s="32">
        <v>87</v>
      </c>
      <c r="H37" s="33">
        <v>0</v>
      </c>
      <c r="I37" s="34">
        <f>ROUND(ROUND(H37,2)*ROUND(G37,3),2)</f>
        <v>0</v>
      </c>
      <c r="O37">
        <f>(I37*21)/100</f>
        <v>0</v>
      </c>
      <c r="P37" t="s">
        <v>23</v>
      </c>
    </row>
    <row r="38" spans="1:16" ht="25.5" x14ac:dyDescent="0.2">
      <c r="A38" s="35" t="s">
        <v>50</v>
      </c>
      <c r="E38" s="36" t="s">
        <v>143</v>
      </c>
    </row>
    <row r="39" spans="1:16" ht="25.5" x14ac:dyDescent="0.2">
      <c r="A39" s="37" t="s">
        <v>52</v>
      </c>
      <c r="E39" s="38" t="s">
        <v>225</v>
      </c>
    </row>
    <row r="40" spans="1:16" ht="51" x14ac:dyDescent="0.2">
      <c r="A40" t="s">
        <v>53</v>
      </c>
      <c r="E40" s="36" t="s">
        <v>135</v>
      </c>
    </row>
    <row r="41" spans="1:16" x14ac:dyDescent="0.2">
      <c r="A41" s="25" t="s">
        <v>45</v>
      </c>
      <c r="B41" s="29" t="s">
        <v>111</v>
      </c>
      <c r="C41" s="29" t="s">
        <v>146</v>
      </c>
      <c r="D41" s="25" t="s">
        <v>47</v>
      </c>
      <c r="E41" s="30" t="s">
        <v>147</v>
      </c>
      <c r="F41" s="31" t="s">
        <v>108</v>
      </c>
      <c r="G41" s="32">
        <v>67</v>
      </c>
      <c r="H41" s="33">
        <v>0</v>
      </c>
      <c r="I41" s="34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5" t="s">
        <v>50</v>
      </c>
      <c r="E42" s="36" t="s">
        <v>119</v>
      </c>
    </row>
    <row r="43" spans="1:16" ht="25.5" x14ac:dyDescent="0.2">
      <c r="A43" s="37" t="s">
        <v>52</v>
      </c>
      <c r="E43" s="38" t="s">
        <v>226</v>
      </c>
    </row>
    <row r="44" spans="1:16" ht="89.25" x14ac:dyDescent="0.2">
      <c r="A44" t="s">
        <v>53</v>
      </c>
      <c r="E44" s="36" t="s">
        <v>149</v>
      </c>
    </row>
    <row r="45" spans="1:16" x14ac:dyDescent="0.2">
      <c r="A45" s="25" t="s">
        <v>45</v>
      </c>
      <c r="B45" s="29" t="s">
        <v>40</v>
      </c>
      <c r="C45" s="29" t="s">
        <v>151</v>
      </c>
      <c r="D45" s="25" t="s">
        <v>47</v>
      </c>
      <c r="E45" s="30" t="s">
        <v>152</v>
      </c>
      <c r="F45" s="31" t="s">
        <v>108</v>
      </c>
      <c r="G45" s="32">
        <v>21</v>
      </c>
      <c r="H45" s="33">
        <v>0</v>
      </c>
      <c r="I45" s="34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5" t="s">
        <v>50</v>
      </c>
      <c r="E46" s="36" t="s">
        <v>119</v>
      </c>
    </row>
    <row r="47" spans="1:16" x14ac:dyDescent="0.2">
      <c r="A47" s="37" t="s">
        <v>52</v>
      </c>
      <c r="E47" s="38" t="s">
        <v>227</v>
      </c>
    </row>
    <row r="48" spans="1:16" ht="38.25" x14ac:dyDescent="0.2">
      <c r="A48" t="s">
        <v>53</v>
      </c>
      <c r="E48" s="36" t="s">
        <v>154</v>
      </c>
    </row>
    <row r="49" spans="1:16" x14ac:dyDescent="0.2">
      <c r="A49" s="25" t="s">
        <v>45</v>
      </c>
      <c r="B49" s="29" t="s">
        <v>42</v>
      </c>
      <c r="C49" s="29" t="s">
        <v>156</v>
      </c>
      <c r="D49" s="25" t="s">
        <v>47</v>
      </c>
      <c r="E49" s="30" t="s">
        <v>157</v>
      </c>
      <c r="F49" s="31" t="s">
        <v>108</v>
      </c>
      <c r="G49" s="32">
        <v>65</v>
      </c>
      <c r="H49" s="33">
        <v>0</v>
      </c>
      <c r="I49" s="34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5" t="s">
        <v>50</v>
      </c>
      <c r="E50" s="36" t="s">
        <v>119</v>
      </c>
    </row>
    <row r="51" spans="1:16" ht="25.5" x14ac:dyDescent="0.2">
      <c r="A51" s="37" t="s">
        <v>52</v>
      </c>
      <c r="E51" s="38" t="s">
        <v>228</v>
      </c>
    </row>
    <row r="52" spans="1:16" ht="51" x14ac:dyDescent="0.2">
      <c r="A52" t="s">
        <v>53</v>
      </c>
      <c r="E52" s="36" t="s">
        <v>159</v>
      </c>
    </row>
  </sheetData>
  <sheetProtection sheet="1" objects="1" scenarios="1"/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3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229</v>
      </c>
      <c r="I3" s="39">
        <f>0+I9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7" t="s">
        <v>171</v>
      </c>
      <c r="C4" s="4" t="s">
        <v>172</v>
      </c>
      <c r="D4" s="7"/>
      <c r="E4" s="18" t="s">
        <v>173</v>
      </c>
      <c r="F4" s="8"/>
      <c r="G4" s="8"/>
      <c r="H4" s="16"/>
      <c r="I4" s="16"/>
      <c r="O4" t="s">
        <v>20</v>
      </c>
      <c r="P4" t="s">
        <v>23</v>
      </c>
    </row>
    <row r="5" spans="1:18" ht="12.75" customHeight="1" x14ac:dyDescent="0.25">
      <c r="A5" t="s">
        <v>174</v>
      </c>
      <c r="B5" s="20" t="s">
        <v>18</v>
      </c>
      <c r="C5" s="3" t="s">
        <v>229</v>
      </c>
      <c r="D5" s="2"/>
      <c r="E5" s="21" t="s">
        <v>230</v>
      </c>
      <c r="F5" s="12"/>
      <c r="G5" s="12"/>
      <c r="H5" s="12"/>
      <c r="I5" s="12"/>
      <c r="O5" t="s">
        <v>21</v>
      </c>
      <c r="P5" t="s">
        <v>23</v>
      </c>
    </row>
    <row r="6" spans="1:18" ht="12.75" customHeight="1" x14ac:dyDescent="0.2">
      <c r="A6" s="1" t="s">
        <v>26</v>
      </c>
      <c r="B6" s="1" t="s">
        <v>28</v>
      </c>
      <c r="C6" s="1" t="s">
        <v>30</v>
      </c>
      <c r="D6" s="1" t="s">
        <v>31</v>
      </c>
      <c r="E6" s="1" t="s">
        <v>32</v>
      </c>
      <c r="F6" s="1" t="s">
        <v>34</v>
      </c>
      <c r="G6" s="1" t="s">
        <v>36</v>
      </c>
      <c r="H6" s="1" t="s">
        <v>38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39</v>
      </c>
      <c r="I7" s="19" t="s">
        <v>41</v>
      </c>
    </row>
    <row r="8" spans="1:18" ht="12.75" customHeight="1" x14ac:dyDescent="0.2">
      <c r="A8" s="19" t="s">
        <v>27</v>
      </c>
      <c r="B8" s="19" t="s">
        <v>29</v>
      </c>
      <c r="C8" s="19" t="s">
        <v>23</v>
      </c>
      <c r="D8" s="19" t="s">
        <v>22</v>
      </c>
      <c r="E8" s="19" t="s">
        <v>33</v>
      </c>
      <c r="F8" s="19" t="s">
        <v>35</v>
      </c>
      <c r="G8" s="19" t="s">
        <v>37</v>
      </c>
      <c r="H8" s="19" t="s">
        <v>40</v>
      </c>
      <c r="I8" s="19" t="s">
        <v>42</v>
      </c>
    </row>
    <row r="9" spans="1:18" ht="12.75" customHeight="1" x14ac:dyDescent="0.2">
      <c r="A9" s="22" t="s">
        <v>43</v>
      </c>
      <c r="B9" s="22"/>
      <c r="C9" s="26" t="s">
        <v>40</v>
      </c>
      <c r="D9" s="22"/>
      <c r="E9" s="27" t="s">
        <v>166</v>
      </c>
      <c r="F9" s="22"/>
      <c r="G9" s="22"/>
      <c r="H9" s="22"/>
      <c r="I9" s="28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5" t="s">
        <v>45</v>
      </c>
      <c r="B10" s="29" t="s">
        <v>29</v>
      </c>
      <c r="C10" s="29" t="s">
        <v>232</v>
      </c>
      <c r="D10" s="25" t="s">
        <v>47</v>
      </c>
      <c r="E10" s="30" t="s">
        <v>233</v>
      </c>
      <c r="F10" s="31" t="s">
        <v>163</v>
      </c>
      <c r="G10" s="32">
        <v>40.5</v>
      </c>
      <c r="H10" s="33">
        <v>0</v>
      </c>
      <c r="I10" s="34">
        <f>ROUND(ROUND(H10,2)*ROUND(G10,3),2)</f>
        <v>0</v>
      </c>
      <c r="O10">
        <f>(I10*21)/100</f>
        <v>0</v>
      </c>
      <c r="P10" t="s">
        <v>23</v>
      </c>
    </row>
    <row r="11" spans="1:18" x14ac:dyDescent="0.2">
      <c r="A11" s="35" t="s">
        <v>50</v>
      </c>
      <c r="E11" s="36" t="s">
        <v>119</v>
      </c>
    </row>
    <row r="12" spans="1:18" ht="76.5" x14ac:dyDescent="0.2">
      <c r="A12" s="37" t="s">
        <v>52</v>
      </c>
      <c r="E12" s="38" t="s">
        <v>234</v>
      </c>
    </row>
    <row r="13" spans="1:18" ht="76.5" x14ac:dyDescent="0.2">
      <c r="A13" t="s">
        <v>53</v>
      </c>
      <c r="E13" s="36" t="s">
        <v>235</v>
      </c>
    </row>
  </sheetData>
  <sheetProtection sheet="1" objects="1" scenarios="1"/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90258xx-0</vt:lpstr>
      <vt:lpstr>90258xx-1</vt:lpstr>
      <vt:lpstr>90258xx-2_90258xx-2-1</vt:lpstr>
      <vt:lpstr>90258xx-2_90258xx-2-2</vt:lpstr>
      <vt:lpstr>90258xx-2_90258xx-2-3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Nováková</cp:lastModifiedBy>
  <dcterms:modified xsi:type="dcterms:W3CDTF">2023-07-15T20:03:09Z</dcterms:modified>
  <cp:category/>
  <cp:contentStatus/>
</cp:coreProperties>
</file>